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Robbinsville Flow\"/>
    </mc:Choice>
  </mc:AlternateContent>
  <xr:revisionPtr revIDLastSave="0" documentId="13_ncr:1_{3F20DBEF-7AFE-4F0B-B872-DD839C3F57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14-2020" sheetId="1" r:id="rId1"/>
    <sheet name="Sheet1" sheetId="2" r:id="rId2"/>
  </sheets>
  <definedNames>
    <definedName name="_xlnm.Print_Area" localSheetId="0">'2014-2020'!$A$1:$L$537</definedName>
    <definedName name="_xlnm.Print_Titles" localSheetId="0">'2014-2020'!$1:$2</definedName>
  </definedNames>
  <calcPr calcId="191029" iterate="1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61" i="1" l="1"/>
  <c r="F662" i="1"/>
  <c r="F663" i="1"/>
  <c r="F664" i="1"/>
  <c r="F665" i="1"/>
  <c r="F666" i="1"/>
  <c r="F667" i="1"/>
  <c r="F668" i="1"/>
  <c r="F669" i="1"/>
  <c r="F670" i="1"/>
  <c r="F660" i="1"/>
  <c r="D663" i="1"/>
  <c r="D664" i="1"/>
  <c r="D665" i="1"/>
  <c r="D666" i="1"/>
  <c r="D667" i="1"/>
  <c r="D668" i="1"/>
  <c r="D669" i="1"/>
  <c r="D670" i="1"/>
  <c r="F658" i="1" l="1"/>
  <c r="F657" i="1"/>
  <c r="F656" i="1"/>
  <c r="F655" i="1"/>
  <c r="F654" i="1"/>
  <c r="F653" i="1"/>
  <c r="F652" i="1"/>
  <c r="F651" i="1"/>
  <c r="D662" i="1" l="1"/>
  <c r="D661" i="1"/>
  <c r="D653" i="1"/>
  <c r="D654" i="1"/>
  <c r="D655" i="1"/>
  <c r="D656" i="1"/>
  <c r="D657" i="1"/>
  <c r="D658" i="1"/>
  <c r="D652" i="1"/>
  <c r="D651" i="1"/>
  <c r="D660" i="1"/>
  <c r="D632" i="1" l="1"/>
  <c r="D625" i="1" l="1"/>
  <c r="D626" i="1"/>
  <c r="D627" i="1"/>
  <c r="D628" i="1"/>
  <c r="D629" i="1"/>
  <c r="D630" i="1"/>
  <c r="D631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D615" i="1" l="1"/>
  <c r="L615" i="1" s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D595" i="1"/>
  <c r="L595" i="1" s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D617" i="1" l="1"/>
  <c r="L617" i="1" s="1"/>
  <c r="D618" i="1"/>
  <c r="L618" i="1" s="1"/>
  <c r="D619" i="1"/>
  <c r="L619" i="1" s="1"/>
  <c r="D620" i="1"/>
  <c r="L620" i="1" s="1"/>
  <c r="D621" i="1"/>
  <c r="L621" i="1" s="1"/>
  <c r="D622" i="1"/>
  <c r="L622" i="1" s="1"/>
  <c r="D623" i="1"/>
  <c r="L623" i="1" s="1"/>
  <c r="D624" i="1"/>
  <c r="L624" i="1" s="1"/>
  <c r="D597" i="1"/>
  <c r="L597" i="1" s="1"/>
  <c r="D598" i="1"/>
  <c r="L598" i="1" s="1"/>
  <c r="D599" i="1"/>
  <c r="L599" i="1" s="1"/>
  <c r="D600" i="1"/>
  <c r="L600" i="1" s="1"/>
  <c r="D601" i="1"/>
  <c r="L601" i="1" s="1"/>
  <c r="D602" i="1"/>
  <c r="L602" i="1" s="1"/>
  <c r="D603" i="1"/>
  <c r="L603" i="1" s="1"/>
  <c r="D604" i="1"/>
  <c r="L604" i="1" s="1"/>
  <c r="D605" i="1"/>
  <c r="L605" i="1" s="1"/>
  <c r="D606" i="1"/>
  <c r="L606" i="1" s="1"/>
  <c r="D607" i="1"/>
  <c r="L607" i="1" s="1"/>
  <c r="D608" i="1"/>
  <c r="L608" i="1" s="1"/>
  <c r="D609" i="1"/>
  <c r="L609" i="1" s="1"/>
  <c r="D610" i="1"/>
  <c r="L610" i="1" s="1"/>
  <c r="D611" i="1"/>
  <c r="L611" i="1" s="1"/>
  <c r="D612" i="1"/>
  <c r="L612" i="1" s="1"/>
  <c r="D613" i="1"/>
  <c r="L613" i="1" s="1"/>
  <c r="D614" i="1"/>
  <c r="L614" i="1" s="1"/>
  <c r="D581" i="1"/>
  <c r="L581" i="1" s="1"/>
  <c r="D582" i="1"/>
  <c r="L582" i="1" s="1"/>
  <c r="D583" i="1"/>
  <c r="L583" i="1" s="1"/>
  <c r="D584" i="1"/>
  <c r="L584" i="1" s="1"/>
  <c r="D585" i="1"/>
  <c r="L585" i="1" s="1"/>
  <c r="D586" i="1"/>
  <c r="L586" i="1" s="1"/>
  <c r="D587" i="1"/>
  <c r="L587" i="1" s="1"/>
  <c r="D588" i="1"/>
  <c r="L588" i="1" s="1"/>
  <c r="D589" i="1"/>
  <c r="L589" i="1" s="1"/>
  <c r="D590" i="1"/>
  <c r="L590" i="1" s="1"/>
  <c r="D591" i="1"/>
  <c r="L591" i="1" s="1"/>
  <c r="D592" i="1"/>
  <c r="L592" i="1" s="1"/>
  <c r="D593" i="1"/>
  <c r="L593" i="1" s="1"/>
  <c r="D594" i="1"/>
  <c r="L594" i="1" s="1"/>
  <c r="D616" i="1"/>
  <c r="L616" i="1" s="1"/>
  <c r="D596" i="1"/>
  <c r="L596" i="1" s="1"/>
  <c r="D580" i="1"/>
  <c r="D579" i="1"/>
  <c r="D566" i="1"/>
  <c r="D567" i="1"/>
  <c r="D568" i="1"/>
  <c r="L568" i="1" s="1"/>
  <c r="D569" i="1"/>
  <c r="L569" i="1" s="1"/>
  <c r="D570" i="1"/>
  <c r="L570" i="1" s="1"/>
  <c r="D571" i="1"/>
  <c r="L571" i="1" s="1"/>
  <c r="D572" i="1"/>
  <c r="L572" i="1" s="1"/>
  <c r="D573" i="1"/>
  <c r="L573" i="1" s="1"/>
  <c r="D574" i="1"/>
  <c r="L574" i="1" s="1"/>
  <c r="D575" i="1"/>
  <c r="L575" i="1" s="1"/>
  <c r="D576" i="1"/>
  <c r="L576" i="1" s="1"/>
  <c r="D577" i="1"/>
  <c r="L577" i="1" s="1"/>
  <c r="D578" i="1"/>
  <c r="L578" i="1" s="1"/>
  <c r="D564" i="1" l="1"/>
  <c r="L564" i="1" s="1"/>
  <c r="D565" i="1"/>
  <c r="K565" i="1" s="1"/>
  <c r="L566" i="1"/>
  <c r="L567" i="1"/>
  <c r="L579" i="1"/>
  <c r="L580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L565" i="1" l="1"/>
  <c r="K564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D543" i="1" l="1"/>
  <c r="L543" i="1" s="1"/>
  <c r="F543" i="1"/>
  <c r="F555" i="1"/>
  <c r="F556" i="1"/>
  <c r="F557" i="1"/>
  <c r="K543" i="1" l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47" i="1"/>
  <c r="D546" i="1"/>
  <c r="K547" i="1" l="1"/>
  <c r="L547" i="1"/>
  <c r="L560" i="1"/>
  <c r="K560" i="1"/>
  <c r="L556" i="1"/>
  <c r="K556" i="1"/>
  <c r="L552" i="1"/>
  <c r="K552" i="1"/>
  <c r="L548" i="1"/>
  <c r="K548" i="1"/>
  <c r="K563" i="1"/>
  <c r="L563" i="1"/>
  <c r="L559" i="1"/>
  <c r="K559" i="1"/>
  <c r="K555" i="1"/>
  <c r="L555" i="1"/>
  <c r="L551" i="1"/>
  <c r="K551" i="1"/>
  <c r="L562" i="1"/>
  <c r="K562" i="1"/>
  <c r="L558" i="1"/>
  <c r="K558" i="1"/>
  <c r="L554" i="1"/>
  <c r="K554" i="1"/>
  <c r="L550" i="1"/>
  <c r="K550" i="1"/>
  <c r="L546" i="1"/>
  <c r="K546" i="1"/>
  <c r="L561" i="1"/>
  <c r="K561" i="1"/>
  <c r="L557" i="1"/>
  <c r="K557" i="1"/>
  <c r="L553" i="1"/>
  <c r="K553" i="1"/>
  <c r="L549" i="1"/>
  <c r="K549" i="1"/>
  <c r="F563" i="1"/>
  <c r="F562" i="1"/>
  <c r="F561" i="1"/>
  <c r="F560" i="1"/>
  <c r="F559" i="1"/>
  <c r="F558" i="1"/>
  <c r="F554" i="1"/>
  <c r="F553" i="1"/>
  <c r="F552" i="1"/>
  <c r="F551" i="1"/>
  <c r="F550" i="1"/>
  <c r="F549" i="1"/>
  <c r="F548" i="1"/>
  <c r="F547" i="1"/>
  <c r="F546" i="1"/>
  <c r="F545" i="1"/>
  <c r="F544" i="1"/>
  <c r="K545" i="1" l="1"/>
  <c r="L545" i="1"/>
  <c r="L544" i="1"/>
  <c r="K544" i="1"/>
  <c r="F539" i="1"/>
  <c r="F540" i="1"/>
  <c r="F541" i="1"/>
  <c r="F542" i="1"/>
  <c r="F538" i="1"/>
  <c r="N546" i="1" l="1"/>
  <c r="N548" i="1" s="1"/>
  <c r="D540" i="1"/>
  <c r="L540" i="1" s="1"/>
  <c r="D541" i="1"/>
  <c r="K541" i="1" s="1"/>
  <c r="D542" i="1"/>
  <c r="L542" i="1" s="1"/>
  <c r="D539" i="1"/>
  <c r="K539" i="1" s="1"/>
  <c r="D538" i="1"/>
  <c r="L538" i="1" s="1"/>
  <c r="L541" i="1" l="1"/>
  <c r="K540" i="1"/>
  <c r="K542" i="1"/>
  <c r="K538" i="1"/>
  <c r="L539" i="1"/>
  <c r="D535" i="1"/>
  <c r="L535" i="1" s="1"/>
  <c r="D536" i="1"/>
  <c r="L536" i="1" s="1"/>
  <c r="D537" i="1"/>
  <c r="L537" i="1" s="1"/>
  <c r="D534" i="1"/>
  <c r="K534" i="1" s="1"/>
  <c r="D533" i="1"/>
  <c r="L533" i="1" s="1"/>
  <c r="K537" i="1" l="1"/>
  <c r="K536" i="1"/>
  <c r="K533" i="1"/>
  <c r="K535" i="1"/>
  <c r="L534" i="1"/>
  <c r="D520" i="1"/>
  <c r="D522" i="1"/>
  <c r="D523" i="1"/>
  <c r="D524" i="1"/>
  <c r="D525" i="1"/>
  <c r="D526" i="1"/>
  <c r="D527" i="1"/>
  <c r="D528" i="1"/>
  <c r="D529" i="1"/>
  <c r="D530" i="1"/>
  <c r="D531" i="1"/>
  <c r="D532" i="1"/>
  <c r="D521" i="1"/>
  <c r="L530" i="1" l="1"/>
  <c r="K530" i="1"/>
  <c r="L526" i="1"/>
  <c r="K526" i="1"/>
  <c r="L522" i="1"/>
  <c r="K522" i="1"/>
  <c r="K521" i="1"/>
  <c r="L521" i="1"/>
  <c r="K529" i="1"/>
  <c r="L529" i="1"/>
  <c r="K525" i="1"/>
  <c r="L525" i="1"/>
  <c r="L520" i="1"/>
  <c r="K520" i="1"/>
  <c r="L532" i="1"/>
  <c r="K532" i="1"/>
  <c r="L528" i="1"/>
  <c r="K528" i="1"/>
  <c r="L524" i="1"/>
  <c r="K524" i="1"/>
  <c r="L531" i="1"/>
  <c r="K531" i="1"/>
  <c r="L527" i="1"/>
  <c r="K527" i="1"/>
  <c r="L523" i="1"/>
  <c r="K523" i="1"/>
  <c r="D513" i="1"/>
  <c r="L513" i="1" s="1"/>
  <c r="D514" i="1"/>
  <c r="K514" i="1" s="1"/>
  <c r="D515" i="1"/>
  <c r="L515" i="1" s="1"/>
  <c r="D516" i="1"/>
  <c r="L516" i="1" s="1"/>
  <c r="D517" i="1"/>
  <c r="L517" i="1" s="1"/>
  <c r="D518" i="1"/>
  <c r="K518" i="1" s="1"/>
  <c r="D519" i="1"/>
  <c r="L519" i="1" s="1"/>
  <c r="D512" i="1"/>
  <c r="L512" i="1" s="1"/>
  <c r="D511" i="1"/>
  <c r="L511" i="1" s="1"/>
  <c r="K512" i="1" l="1"/>
  <c r="K517" i="1"/>
  <c r="K516" i="1"/>
  <c r="K513" i="1"/>
  <c r="L518" i="1"/>
  <c r="L514" i="1"/>
  <c r="K519" i="1"/>
  <c r="K515" i="1"/>
  <c r="K511" i="1"/>
  <c r="D508" i="1"/>
  <c r="L508" i="1" s="1"/>
  <c r="D509" i="1"/>
  <c r="K509" i="1" s="1"/>
  <c r="D510" i="1"/>
  <c r="K510" i="1" s="1"/>
  <c r="D507" i="1"/>
  <c r="L507" i="1" s="1"/>
  <c r="D506" i="1"/>
  <c r="K506" i="1" s="1"/>
  <c r="L509" i="1" l="1"/>
  <c r="L510" i="1"/>
  <c r="K508" i="1"/>
  <c r="L506" i="1"/>
  <c r="K507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493" i="1"/>
  <c r="D492" i="1"/>
  <c r="L493" i="1" l="1"/>
  <c r="K493" i="1"/>
  <c r="K498" i="1"/>
  <c r="L498" i="1"/>
  <c r="L505" i="1"/>
  <c r="K505" i="1"/>
  <c r="L497" i="1"/>
  <c r="K497" i="1"/>
  <c r="L500" i="1"/>
  <c r="K500" i="1"/>
  <c r="K502" i="1"/>
  <c r="L502" i="1"/>
  <c r="K494" i="1"/>
  <c r="L494" i="1"/>
  <c r="L501" i="1"/>
  <c r="K501" i="1"/>
  <c r="L504" i="1"/>
  <c r="K504" i="1"/>
  <c r="L496" i="1"/>
  <c r="K496" i="1"/>
  <c r="L492" i="1"/>
  <c r="K492" i="1"/>
  <c r="K503" i="1"/>
  <c r="L503" i="1"/>
  <c r="K499" i="1"/>
  <c r="L499" i="1"/>
  <c r="K495" i="1"/>
  <c r="L495" i="1"/>
  <c r="D485" i="1"/>
  <c r="D486" i="1"/>
  <c r="D487" i="1"/>
  <c r="D488" i="1"/>
  <c r="D489" i="1"/>
  <c r="D490" i="1"/>
  <c r="D491" i="1"/>
  <c r="D484" i="1"/>
  <c r="D483" i="1"/>
  <c r="D472" i="1"/>
  <c r="D473" i="1"/>
  <c r="D474" i="1"/>
  <c r="D475" i="1"/>
  <c r="D476" i="1"/>
  <c r="D477" i="1"/>
  <c r="D478" i="1"/>
  <c r="D479" i="1"/>
  <c r="D480" i="1"/>
  <c r="D481" i="1"/>
  <c r="D482" i="1"/>
  <c r="D471" i="1"/>
  <c r="D470" i="1"/>
  <c r="D459" i="1"/>
  <c r="L478" i="1" l="1"/>
  <c r="K478" i="1"/>
  <c r="K474" i="1"/>
  <c r="L474" i="1"/>
  <c r="K488" i="1"/>
  <c r="L488" i="1"/>
  <c r="L481" i="1"/>
  <c r="K481" i="1"/>
  <c r="L473" i="1"/>
  <c r="K473" i="1"/>
  <c r="L487" i="1"/>
  <c r="K487" i="1"/>
  <c r="K470" i="1"/>
  <c r="L470" i="1"/>
  <c r="K480" i="1"/>
  <c r="L480" i="1"/>
  <c r="K476" i="1"/>
  <c r="L476" i="1"/>
  <c r="K472" i="1"/>
  <c r="L472" i="1"/>
  <c r="K490" i="1"/>
  <c r="L490" i="1"/>
  <c r="L486" i="1"/>
  <c r="K486" i="1"/>
  <c r="K482" i="1"/>
  <c r="L482" i="1"/>
  <c r="K484" i="1"/>
  <c r="L484" i="1"/>
  <c r="L459" i="1"/>
  <c r="K459" i="1"/>
  <c r="K477" i="1"/>
  <c r="L477" i="1"/>
  <c r="L491" i="1"/>
  <c r="K491" i="1"/>
  <c r="L471" i="1"/>
  <c r="K471" i="1"/>
  <c r="L479" i="1"/>
  <c r="K479" i="1"/>
  <c r="L475" i="1"/>
  <c r="K475" i="1"/>
  <c r="L483" i="1"/>
  <c r="K483" i="1"/>
  <c r="L489" i="1"/>
  <c r="K489" i="1"/>
  <c r="K485" i="1"/>
  <c r="L485" i="1"/>
  <c r="D461" i="1"/>
  <c r="D462" i="1"/>
  <c r="D463" i="1"/>
  <c r="D464" i="1"/>
  <c r="D465" i="1"/>
  <c r="D466" i="1"/>
  <c r="D467" i="1"/>
  <c r="D468" i="1"/>
  <c r="D469" i="1"/>
  <c r="D460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42" i="1"/>
  <c r="D441" i="1"/>
  <c r="K458" i="1" l="1"/>
  <c r="L458" i="1"/>
  <c r="K454" i="1"/>
  <c r="L454" i="1"/>
  <c r="L450" i="1"/>
  <c r="K450" i="1"/>
  <c r="K446" i="1"/>
  <c r="L446" i="1"/>
  <c r="K460" i="1"/>
  <c r="L460" i="1"/>
  <c r="K466" i="1"/>
  <c r="L466" i="1"/>
  <c r="K462" i="1"/>
  <c r="L462" i="1"/>
  <c r="K457" i="1"/>
  <c r="L457" i="1"/>
  <c r="L453" i="1"/>
  <c r="K453" i="1"/>
  <c r="K449" i="1"/>
  <c r="L449" i="1"/>
  <c r="L445" i="1"/>
  <c r="K445" i="1"/>
  <c r="L469" i="1"/>
  <c r="K469" i="1"/>
  <c r="K465" i="1"/>
  <c r="L465" i="1"/>
  <c r="L461" i="1"/>
  <c r="K461" i="1"/>
  <c r="K441" i="1"/>
  <c r="L441" i="1"/>
  <c r="K456" i="1"/>
  <c r="L456" i="1"/>
  <c r="K452" i="1"/>
  <c r="L452" i="1"/>
  <c r="K448" i="1"/>
  <c r="L448" i="1"/>
  <c r="K444" i="1"/>
  <c r="L444" i="1"/>
  <c r="K468" i="1"/>
  <c r="L468" i="1"/>
  <c r="K464" i="1"/>
  <c r="L464" i="1"/>
  <c r="K442" i="1"/>
  <c r="L442" i="1"/>
  <c r="L455" i="1"/>
  <c r="K455" i="1"/>
  <c r="L451" i="1"/>
  <c r="K451" i="1"/>
  <c r="L447" i="1"/>
  <c r="K447" i="1"/>
  <c r="L443" i="1"/>
  <c r="K443" i="1"/>
  <c r="L467" i="1"/>
  <c r="K467" i="1"/>
  <c r="L463" i="1"/>
  <c r="K463" i="1"/>
  <c r="P440" i="1"/>
  <c r="D428" i="1"/>
  <c r="K428" i="1" s="1"/>
  <c r="D429" i="1"/>
  <c r="K429" i="1" s="1"/>
  <c r="D430" i="1"/>
  <c r="L430" i="1" s="1"/>
  <c r="D431" i="1"/>
  <c r="L431" i="1" s="1"/>
  <c r="D432" i="1"/>
  <c r="K432" i="1" s="1"/>
  <c r="D433" i="1"/>
  <c r="K433" i="1" s="1"/>
  <c r="D434" i="1"/>
  <c r="L434" i="1" s="1"/>
  <c r="D435" i="1"/>
  <c r="K435" i="1" s="1"/>
  <c r="D436" i="1"/>
  <c r="K436" i="1" s="1"/>
  <c r="D437" i="1"/>
  <c r="K437" i="1" s="1"/>
  <c r="D438" i="1"/>
  <c r="L438" i="1" s="1"/>
  <c r="D439" i="1"/>
  <c r="L439" i="1" s="1"/>
  <c r="D440" i="1"/>
  <c r="K440" i="1" s="1"/>
  <c r="D426" i="1"/>
  <c r="L426" i="1" s="1"/>
  <c r="D427" i="1"/>
  <c r="L427" i="1" s="1"/>
  <c r="K431" i="1" l="1"/>
  <c r="L436" i="1"/>
  <c r="L440" i="1"/>
  <c r="L435" i="1"/>
  <c r="L429" i="1"/>
  <c r="K439" i="1"/>
  <c r="L433" i="1"/>
  <c r="L428" i="1"/>
  <c r="L437" i="1"/>
  <c r="L432" i="1"/>
  <c r="K438" i="1"/>
  <c r="K434" i="1"/>
  <c r="K430" i="1"/>
  <c r="K426" i="1"/>
  <c r="K427" i="1"/>
  <c r="P424" i="1"/>
  <c r="D408" i="1"/>
  <c r="K408" i="1" s="1"/>
  <c r="D409" i="1"/>
  <c r="L409" i="1" s="1"/>
  <c r="D410" i="1"/>
  <c r="K410" i="1" s="1"/>
  <c r="D411" i="1"/>
  <c r="K411" i="1" s="1"/>
  <c r="D412" i="1"/>
  <c r="L412" i="1" s="1"/>
  <c r="D413" i="1"/>
  <c r="L413" i="1" s="1"/>
  <c r="D414" i="1"/>
  <c r="K414" i="1" s="1"/>
  <c r="D415" i="1"/>
  <c r="K415" i="1" s="1"/>
  <c r="D416" i="1"/>
  <c r="L416" i="1" s="1"/>
  <c r="D417" i="1"/>
  <c r="L417" i="1" s="1"/>
  <c r="D418" i="1"/>
  <c r="K418" i="1" s="1"/>
  <c r="D419" i="1"/>
  <c r="K419" i="1" s="1"/>
  <c r="D420" i="1"/>
  <c r="K420" i="1" s="1"/>
  <c r="D421" i="1"/>
  <c r="L421" i="1" s="1"/>
  <c r="D422" i="1"/>
  <c r="K422" i="1" s="1"/>
  <c r="D423" i="1"/>
  <c r="K423" i="1" s="1"/>
  <c r="D424" i="1"/>
  <c r="L424" i="1" s="1"/>
  <c r="D425" i="1"/>
  <c r="D407" i="1"/>
  <c r="K407" i="1" s="1"/>
  <c r="L425" i="1" l="1"/>
  <c r="K425" i="1"/>
  <c r="K421" i="1"/>
  <c r="K417" i="1"/>
  <c r="K409" i="1"/>
  <c r="K413" i="1"/>
  <c r="L420" i="1"/>
  <c r="L408" i="1"/>
  <c r="K424" i="1"/>
  <c r="K416" i="1"/>
  <c r="K412" i="1"/>
  <c r="L423" i="1"/>
  <c r="L419" i="1"/>
  <c r="L415" i="1"/>
  <c r="L411" i="1"/>
  <c r="L407" i="1"/>
  <c r="L422" i="1"/>
  <c r="L418" i="1"/>
  <c r="L414" i="1"/>
  <c r="L410" i="1"/>
  <c r="D406" i="1"/>
  <c r="K406" i="1" l="1"/>
  <c r="L406" i="1"/>
  <c r="D402" i="1"/>
  <c r="D403" i="1"/>
  <c r="D404" i="1"/>
  <c r="D405" i="1"/>
  <c r="D401" i="1"/>
  <c r="K401" i="1" l="1"/>
  <c r="L401" i="1"/>
  <c r="L402" i="1"/>
  <c r="K402" i="1"/>
  <c r="K405" i="1"/>
  <c r="L405" i="1"/>
  <c r="L404" i="1"/>
  <c r="K404" i="1"/>
  <c r="L403" i="1"/>
  <c r="K403" i="1"/>
  <c r="D400" i="1"/>
  <c r="K400" i="1" l="1"/>
  <c r="L400" i="1"/>
  <c r="D395" i="1"/>
  <c r="K395" i="1" s="1"/>
  <c r="D396" i="1"/>
  <c r="L396" i="1" s="1"/>
  <c r="D397" i="1"/>
  <c r="K397" i="1" s="1"/>
  <c r="D398" i="1"/>
  <c r="K398" i="1" s="1"/>
  <c r="D399" i="1"/>
  <c r="K399" i="1" s="1"/>
  <c r="D394" i="1"/>
  <c r="L394" i="1" s="1"/>
  <c r="D393" i="1"/>
  <c r="K393" i="1" s="1"/>
  <c r="K396" i="1" l="1"/>
  <c r="K394" i="1"/>
  <c r="L399" i="1"/>
  <c r="L395" i="1"/>
  <c r="L398" i="1"/>
  <c r="L397" i="1"/>
  <c r="L393" i="1"/>
  <c r="P392" i="1"/>
  <c r="D386" i="1"/>
  <c r="K386" i="1" s="1"/>
  <c r="D387" i="1"/>
  <c r="L387" i="1" s="1"/>
  <c r="D388" i="1"/>
  <c r="L388" i="1" s="1"/>
  <c r="D389" i="1"/>
  <c r="L389" i="1" s="1"/>
  <c r="D390" i="1"/>
  <c r="K390" i="1" s="1"/>
  <c r="D391" i="1"/>
  <c r="L391" i="1" s="1"/>
  <c r="D392" i="1"/>
  <c r="L392" i="1" s="1"/>
  <c r="D385" i="1"/>
  <c r="L385" i="1" s="1"/>
  <c r="D384" i="1"/>
  <c r="L384" i="1" s="1"/>
  <c r="K389" i="1" l="1"/>
  <c r="K385" i="1"/>
  <c r="K388" i="1"/>
  <c r="K392" i="1"/>
  <c r="L390" i="1"/>
  <c r="L386" i="1"/>
  <c r="K384" i="1"/>
  <c r="K391" i="1"/>
  <c r="K387" i="1"/>
  <c r="D380" i="1"/>
  <c r="D381" i="1"/>
  <c r="D382" i="1"/>
  <c r="D383" i="1"/>
  <c r="D378" i="1"/>
  <c r="D379" i="1"/>
  <c r="K378" i="1" l="1"/>
  <c r="L378" i="1"/>
  <c r="L380" i="1"/>
  <c r="K380" i="1"/>
  <c r="L383" i="1"/>
  <c r="K383" i="1"/>
  <c r="K382" i="1"/>
  <c r="L382" i="1"/>
  <c r="L379" i="1"/>
  <c r="K379" i="1"/>
  <c r="K381" i="1"/>
  <c r="L381" i="1"/>
  <c r="D369" i="1"/>
  <c r="K369" i="1" s="1"/>
  <c r="D370" i="1"/>
  <c r="L370" i="1" s="1"/>
  <c r="D371" i="1"/>
  <c r="K371" i="1" s="1"/>
  <c r="D372" i="1"/>
  <c r="K372" i="1" s="1"/>
  <c r="D373" i="1"/>
  <c r="K373" i="1" s="1"/>
  <c r="D374" i="1"/>
  <c r="L374" i="1" s="1"/>
  <c r="D375" i="1"/>
  <c r="K375" i="1" s="1"/>
  <c r="D376" i="1"/>
  <c r="K376" i="1" s="1"/>
  <c r="D377" i="1"/>
  <c r="K377" i="1" s="1"/>
  <c r="D368" i="1"/>
  <c r="L368" i="1" s="1"/>
  <c r="D367" i="1"/>
  <c r="K367" i="1" s="1"/>
  <c r="D357" i="1"/>
  <c r="K357" i="1" s="1"/>
  <c r="D358" i="1"/>
  <c r="L358" i="1" s="1"/>
  <c r="D359" i="1"/>
  <c r="K359" i="1" s="1"/>
  <c r="D360" i="1"/>
  <c r="K360" i="1" s="1"/>
  <c r="D361" i="1"/>
  <c r="K361" i="1" s="1"/>
  <c r="D362" i="1"/>
  <c r="L362" i="1" s="1"/>
  <c r="D363" i="1"/>
  <c r="K363" i="1" s="1"/>
  <c r="D364" i="1"/>
  <c r="K364" i="1" s="1"/>
  <c r="D365" i="1"/>
  <c r="K365" i="1" s="1"/>
  <c r="D366" i="1"/>
  <c r="L366" i="1" s="1"/>
  <c r="D356" i="1"/>
  <c r="L356" i="1" s="1"/>
  <c r="D355" i="1"/>
  <c r="K355" i="1" s="1"/>
  <c r="L365" i="1" l="1"/>
  <c r="K370" i="1"/>
  <c r="K368" i="1"/>
  <c r="L359" i="1"/>
  <c r="K356" i="1"/>
  <c r="L363" i="1"/>
  <c r="L357" i="1"/>
  <c r="L360" i="1"/>
  <c r="L364" i="1"/>
  <c r="K374" i="1"/>
  <c r="L361" i="1"/>
  <c r="K366" i="1"/>
  <c r="K362" i="1"/>
  <c r="K358" i="1"/>
  <c r="L377" i="1"/>
  <c r="L373" i="1"/>
  <c r="L369" i="1"/>
  <c r="L376" i="1"/>
  <c r="L372" i="1"/>
  <c r="L375" i="1"/>
  <c r="L371" i="1"/>
  <c r="L367" i="1"/>
  <c r="L355" i="1"/>
  <c r="D345" i="1"/>
  <c r="D346" i="1"/>
  <c r="D347" i="1"/>
  <c r="D348" i="1"/>
  <c r="D349" i="1"/>
  <c r="D350" i="1"/>
  <c r="D351" i="1"/>
  <c r="D352" i="1"/>
  <c r="D353" i="1"/>
  <c r="D354" i="1"/>
  <c r="D344" i="1"/>
  <c r="D343" i="1"/>
  <c r="L351" i="1" l="1"/>
  <c r="K351" i="1"/>
  <c r="L350" i="1"/>
  <c r="K350" i="1"/>
  <c r="L343" i="1"/>
  <c r="K343" i="1"/>
  <c r="L352" i="1"/>
  <c r="K352" i="1"/>
  <c r="L348" i="1"/>
  <c r="K348" i="1"/>
  <c r="L344" i="1"/>
  <c r="K344" i="1"/>
  <c r="L347" i="1"/>
  <c r="K347" i="1"/>
  <c r="L354" i="1"/>
  <c r="K354" i="1"/>
  <c r="L346" i="1"/>
  <c r="K346" i="1"/>
  <c r="L353" i="1"/>
  <c r="K353" i="1"/>
  <c r="L349" i="1"/>
  <c r="K349" i="1"/>
  <c r="L345" i="1"/>
  <c r="K345" i="1"/>
  <c r="D336" i="1"/>
  <c r="L336" i="1" s="1"/>
  <c r="D337" i="1"/>
  <c r="L337" i="1" s="1"/>
  <c r="D338" i="1"/>
  <c r="K338" i="1" s="1"/>
  <c r="D339" i="1"/>
  <c r="L339" i="1" s="1"/>
  <c r="D340" i="1"/>
  <c r="L340" i="1" s="1"/>
  <c r="D341" i="1"/>
  <c r="L341" i="1" s="1"/>
  <c r="D342" i="1"/>
  <c r="K342" i="1" s="1"/>
  <c r="D335" i="1"/>
  <c r="L335" i="1" s="1"/>
  <c r="D334" i="1"/>
  <c r="K334" i="1" s="1"/>
  <c r="L334" i="1" l="1"/>
  <c r="K339" i="1"/>
  <c r="K337" i="1"/>
  <c r="K341" i="1"/>
  <c r="K336" i="1"/>
  <c r="K340" i="1"/>
  <c r="K335" i="1"/>
  <c r="L342" i="1"/>
  <c r="L338" i="1"/>
  <c r="P333" i="1"/>
  <c r="D329" i="1" l="1"/>
  <c r="D330" i="1"/>
  <c r="D331" i="1"/>
  <c r="D332" i="1"/>
  <c r="D333" i="1"/>
  <c r="D328" i="1"/>
  <c r="D327" i="1"/>
  <c r="K333" i="1" l="1"/>
  <c r="L333" i="1"/>
  <c r="K329" i="1"/>
  <c r="L329" i="1"/>
  <c r="K332" i="1"/>
  <c r="L332" i="1"/>
  <c r="L327" i="1"/>
  <c r="K327" i="1"/>
  <c r="L331" i="1"/>
  <c r="K331" i="1"/>
  <c r="K328" i="1"/>
  <c r="L328" i="1"/>
  <c r="K330" i="1"/>
  <c r="L330" i="1"/>
  <c r="D320" i="1"/>
  <c r="K320" i="1" s="1"/>
  <c r="D321" i="1"/>
  <c r="K321" i="1" s="1"/>
  <c r="D322" i="1"/>
  <c r="L322" i="1" s="1"/>
  <c r="D323" i="1"/>
  <c r="L323" i="1" s="1"/>
  <c r="D324" i="1"/>
  <c r="K324" i="1" s="1"/>
  <c r="D325" i="1"/>
  <c r="L325" i="1" s="1"/>
  <c r="D326" i="1"/>
  <c r="L326" i="1" s="1"/>
  <c r="D319" i="1"/>
  <c r="L319" i="1" s="1"/>
  <c r="D318" i="1"/>
  <c r="L318" i="1" s="1"/>
  <c r="K325" i="1" l="1"/>
  <c r="K323" i="1"/>
  <c r="K319" i="1"/>
  <c r="K322" i="1"/>
  <c r="L321" i="1"/>
  <c r="K326" i="1"/>
  <c r="K318" i="1"/>
  <c r="L324" i="1"/>
  <c r="L320" i="1"/>
  <c r="P317" i="1"/>
  <c r="D313" i="1" l="1"/>
  <c r="L313" i="1" s="1"/>
  <c r="D314" i="1"/>
  <c r="K314" i="1" s="1"/>
  <c r="D315" i="1"/>
  <c r="K315" i="1" s="1"/>
  <c r="D316" i="1"/>
  <c r="L316" i="1" s="1"/>
  <c r="D317" i="1"/>
  <c r="D311" i="1"/>
  <c r="K311" i="1" s="1"/>
  <c r="D312" i="1"/>
  <c r="L312" i="1" s="1"/>
  <c r="K312" i="1" l="1"/>
  <c r="L311" i="1"/>
  <c r="L315" i="1"/>
  <c r="K317" i="1"/>
  <c r="L317" i="1"/>
  <c r="L314" i="1"/>
  <c r="K313" i="1"/>
  <c r="K316" i="1"/>
  <c r="P310" i="1"/>
  <c r="D300" i="1" l="1"/>
  <c r="D301" i="1"/>
  <c r="D302" i="1"/>
  <c r="D303" i="1"/>
  <c r="D304" i="1"/>
  <c r="D305" i="1"/>
  <c r="D306" i="1"/>
  <c r="D307" i="1"/>
  <c r="D308" i="1"/>
  <c r="D309" i="1"/>
  <c r="D310" i="1"/>
  <c r="D299" i="1"/>
  <c r="D298" i="1"/>
  <c r="L298" i="1" l="1"/>
  <c r="K298" i="1"/>
  <c r="L308" i="1"/>
  <c r="K308" i="1"/>
  <c r="L304" i="1"/>
  <c r="K304" i="1"/>
  <c r="L300" i="1"/>
  <c r="K300" i="1"/>
  <c r="K299" i="1"/>
  <c r="L299" i="1"/>
  <c r="K307" i="1"/>
  <c r="L307" i="1"/>
  <c r="K303" i="1"/>
  <c r="L303" i="1"/>
  <c r="L310" i="1"/>
  <c r="K310" i="1"/>
  <c r="L306" i="1"/>
  <c r="K306" i="1"/>
  <c r="L302" i="1"/>
  <c r="K302" i="1"/>
  <c r="L309" i="1"/>
  <c r="K309" i="1"/>
  <c r="L305" i="1"/>
  <c r="K305" i="1"/>
  <c r="L301" i="1"/>
  <c r="K301" i="1"/>
  <c r="D295" i="1" l="1"/>
  <c r="L295" i="1" s="1"/>
  <c r="D296" i="1"/>
  <c r="K296" i="1" s="1"/>
  <c r="D297" i="1"/>
  <c r="L297" i="1" s="1"/>
  <c r="D294" i="1"/>
  <c r="L294" i="1" s="1"/>
  <c r="D293" i="1"/>
  <c r="L293" i="1" s="1"/>
  <c r="D287" i="1"/>
  <c r="L287" i="1" s="1"/>
  <c r="D288" i="1"/>
  <c r="K288" i="1" s="1"/>
  <c r="D289" i="1"/>
  <c r="K289" i="1" s="1"/>
  <c r="D290" i="1"/>
  <c r="L290" i="1" s="1"/>
  <c r="D291" i="1"/>
  <c r="L291" i="1" s="1"/>
  <c r="D292" i="1"/>
  <c r="K292" i="1" s="1"/>
  <c r="D286" i="1"/>
  <c r="L286" i="1" s="1"/>
  <c r="K297" i="1" l="1"/>
  <c r="L292" i="1"/>
  <c r="L289" i="1"/>
  <c r="K295" i="1"/>
  <c r="L288" i="1"/>
  <c r="K294" i="1"/>
  <c r="L296" i="1"/>
  <c r="K291" i="1"/>
  <c r="K287" i="1"/>
  <c r="K293" i="1"/>
  <c r="K290" i="1"/>
  <c r="K286" i="1"/>
  <c r="D285" i="1"/>
  <c r="L285" i="1" l="1"/>
  <c r="K285" i="1"/>
  <c r="P284" i="1"/>
  <c r="D276" i="1" l="1"/>
  <c r="D277" i="1"/>
  <c r="D278" i="1"/>
  <c r="D279" i="1"/>
  <c r="D280" i="1"/>
  <c r="D281" i="1"/>
  <c r="D282" i="1"/>
  <c r="D283" i="1"/>
  <c r="D284" i="1"/>
  <c r="D275" i="1"/>
  <c r="D274" i="1"/>
  <c r="L274" i="1" l="1"/>
  <c r="K274" i="1"/>
  <c r="L282" i="1"/>
  <c r="K282" i="1"/>
  <c r="L278" i="1"/>
  <c r="K278" i="1"/>
  <c r="K275" i="1"/>
  <c r="L275" i="1"/>
  <c r="L281" i="1"/>
  <c r="K281" i="1"/>
  <c r="L277" i="1"/>
  <c r="K277" i="1"/>
  <c r="L284" i="1"/>
  <c r="K284" i="1"/>
  <c r="K280" i="1"/>
  <c r="L280" i="1"/>
  <c r="K276" i="1"/>
  <c r="L276" i="1"/>
  <c r="K283" i="1"/>
  <c r="L283" i="1"/>
  <c r="K279" i="1"/>
  <c r="L279" i="1"/>
  <c r="P273" i="1"/>
  <c r="D270" i="1"/>
  <c r="K270" i="1" s="1"/>
  <c r="D271" i="1"/>
  <c r="K271" i="1" s="1"/>
  <c r="D272" i="1"/>
  <c r="L272" i="1" s="1"/>
  <c r="D273" i="1"/>
  <c r="L273" i="1" s="1"/>
  <c r="D269" i="1"/>
  <c r="L269" i="1" s="1"/>
  <c r="D268" i="1"/>
  <c r="L268" i="1" s="1"/>
  <c r="K249" i="1"/>
  <c r="K250" i="1"/>
  <c r="K268" i="1" l="1"/>
  <c r="L271" i="1"/>
  <c r="L270" i="1"/>
  <c r="K269" i="1"/>
  <c r="K273" i="1"/>
  <c r="K272" i="1"/>
  <c r="D264" i="1"/>
  <c r="D265" i="1"/>
  <c r="D266" i="1"/>
  <c r="D267" i="1"/>
  <c r="D263" i="1"/>
  <c r="D262" i="1"/>
  <c r="D261" i="1"/>
  <c r="K261" i="1" s="1"/>
  <c r="D258" i="1"/>
  <c r="K258" i="1" s="1"/>
  <c r="D259" i="1"/>
  <c r="K259" i="1" s="1"/>
  <c r="D260" i="1"/>
  <c r="K260" i="1" s="1"/>
  <c r="D257" i="1"/>
  <c r="K257" i="1" s="1"/>
  <c r="D256" i="1"/>
  <c r="K256" i="1" s="1"/>
  <c r="D253" i="1"/>
  <c r="D254" i="1"/>
  <c r="D255" i="1"/>
  <c r="D252" i="1"/>
  <c r="D251" i="1"/>
  <c r="K251" i="1" l="1"/>
  <c r="L251" i="1"/>
  <c r="K253" i="1"/>
  <c r="L253" i="1"/>
  <c r="K263" i="1"/>
  <c r="L263" i="1"/>
  <c r="L264" i="1"/>
  <c r="K264" i="1"/>
  <c r="K252" i="1"/>
  <c r="L252" i="1"/>
  <c r="K267" i="1"/>
  <c r="L267" i="1"/>
  <c r="K255" i="1"/>
  <c r="L255" i="1"/>
  <c r="K266" i="1"/>
  <c r="L266" i="1"/>
  <c r="K254" i="1"/>
  <c r="L254" i="1"/>
  <c r="K262" i="1"/>
  <c r="L262" i="1"/>
  <c r="L265" i="1"/>
  <c r="K265" i="1"/>
  <c r="P248" i="1"/>
  <c r="D242" i="1" l="1"/>
  <c r="D243" i="1"/>
  <c r="D244" i="1"/>
  <c r="D245" i="1"/>
  <c r="D246" i="1"/>
  <c r="D247" i="1"/>
  <c r="D248" i="1"/>
  <c r="D241" i="1"/>
  <c r="D240" i="1"/>
  <c r="L241" i="1" l="1"/>
  <c r="K241" i="1"/>
  <c r="K244" i="1"/>
  <c r="L244" i="1"/>
  <c r="L245" i="1"/>
  <c r="K245" i="1"/>
  <c r="L248" i="1"/>
  <c r="K248" i="1"/>
  <c r="K247" i="1"/>
  <c r="L247" i="1"/>
  <c r="K243" i="1"/>
  <c r="L243" i="1"/>
  <c r="L240" i="1"/>
  <c r="K240" i="1"/>
  <c r="L246" i="1"/>
  <c r="K246" i="1"/>
  <c r="L242" i="1"/>
  <c r="K242" i="1"/>
  <c r="P239" i="1"/>
  <c r="D235" i="1" l="1"/>
  <c r="L235" i="1" s="1"/>
  <c r="D236" i="1"/>
  <c r="L236" i="1" s="1"/>
  <c r="D237" i="1"/>
  <c r="L237" i="1" s="1"/>
  <c r="D238" i="1"/>
  <c r="L238" i="1" s="1"/>
  <c r="D239" i="1"/>
  <c r="L239" i="1" s="1"/>
  <c r="D229" i="1" l="1"/>
  <c r="D230" i="1"/>
  <c r="D231" i="1"/>
  <c r="D232" i="1"/>
  <c r="D233" i="1"/>
  <c r="D234" i="1"/>
  <c r="K235" i="1"/>
  <c r="K236" i="1"/>
  <c r="K237" i="1"/>
  <c r="K238" i="1"/>
  <c r="K239" i="1"/>
  <c r="D228" i="1"/>
  <c r="D227" i="1"/>
  <c r="K232" i="1" l="1"/>
  <c r="L232" i="1"/>
  <c r="K231" i="1"/>
  <c r="L231" i="1"/>
  <c r="K228" i="1"/>
  <c r="L228" i="1"/>
  <c r="K234" i="1"/>
  <c r="L234" i="1"/>
  <c r="K230" i="1"/>
  <c r="L230" i="1"/>
  <c r="K227" i="1"/>
  <c r="L227" i="1"/>
  <c r="K233" i="1"/>
  <c r="L233" i="1"/>
  <c r="K229" i="1"/>
  <c r="L229" i="1"/>
  <c r="P226" i="1"/>
  <c r="D225" i="1" l="1"/>
  <c r="D226" i="1"/>
  <c r="D224" i="1"/>
  <c r="D223" i="1"/>
  <c r="K223" i="1" l="1"/>
  <c r="L223" i="1"/>
  <c r="K224" i="1"/>
  <c r="L224" i="1"/>
  <c r="K226" i="1"/>
  <c r="L226" i="1"/>
  <c r="K225" i="1"/>
  <c r="L225" i="1"/>
  <c r="P222" i="1"/>
  <c r="D216" i="1" l="1"/>
  <c r="D217" i="1"/>
  <c r="D218" i="1"/>
  <c r="D219" i="1"/>
  <c r="D220" i="1"/>
  <c r="D221" i="1"/>
  <c r="D222" i="1"/>
  <c r="D215" i="1"/>
  <c r="D214" i="1"/>
  <c r="L221" i="1" l="1"/>
  <c r="K221" i="1"/>
  <c r="L215" i="1"/>
  <c r="K215" i="1"/>
  <c r="L219" i="1"/>
  <c r="K219" i="1"/>
  <c r="L222" i="1"/>
  <c r="K222" i="1"/>
  <c r="K218" i="1"/>
  <c r="L218" i="1"/>
  <c r="L217" i="1"/>
  <c r="K217" i="1"/>
  <c r="K214" i="1"/>
  <c r="L214" i="1"/>
  <c r="K220" i="1"/>
  <c r="L220" i="1"/>
  <c r="L216" i="1"/>
  <c r="K216" i="1"/>
  <c r="D210" i="1"/>
  <c r="D211" i="1"/>
  <c r="D212" i="1"/>
  <c r="D213" i="1"/>
  <c r="D209" i="1"/>
  <c r="D208" i="1"/>
  <c r="L213" i="1" l="1"/>
  <c r="K213" i="1"/>
  <c r="L212" i="1"/>
  <c r="K212" i="1"/>
  <c r="L208" i="1"/>
  <c r="K208" i="1"/>
  <c r="K211" i="1"/>
  <c r="L211" i="1"/>
  <c r="L209" i="1"/>
  <c r="K209" i="1"/>
  <c r="K210" i="1"/>
  <c r="L210" i="1"/>
  <c r="P207" i="1" l="1"/>
  <c r="M207" i="1"/>
  <c r="D202" i="1" l="1"/>
  <c r="D203" i="1"/>
  <c r="D204" i="1"/>
  <c r="D205" i="1"/>
  <c r="D206" i="1"/>
  <c r="D207" i="1"/>
  <c r="D201" i="1"/>
  <c r="D200" i="1"/>
  <c r="K207" i="1" l="1"/>
  <c r="L207" i="1"/>
  <c r="K205" i="1"/>
  <c r="L205" i="1"/>
  <c r="K201" i="1"/>
  <c r="L201" i="1"/>
  <c r="K203" i="1"/>
  <c r="L203" i="1"/>
  <c r="K200" i="1"/>
  <c r="L200" i="1"/>
  <c r="K204" i="1"/>
  <c r="L204" i="1"/>
  <c r="K206" i="1"/>
  <c r="L206" i="1"/>
  <c r="K202" i="1"/>
  <c r="L202" i="1"/>
  <c r="M199" i="1"/>
  <c r="M192" i="1"/>
  <c r="D195" i="1" l="1"/>
  <c r="D196" i="1"/>
  <c r="D197" i="1"/>
  <c r="D198" i="1"/>
  <c r="D199" i="1"/>
  <c r="D194" i="1"/>
  <c r="D193" i="1"/>
  <c r="L198" i="1" l="1"/>
  <c r="K198" i="1"/>
  <c r="K197" i="1"/>
  <c r="L197" i="1"/>
  <c r="K196" i="1"/>
  <c r="L196" i="1"/>
  <c r="K193" i="1"/>
  <c r="L193" i="1"/>
  <c r="L194" i="1"/>
  <c r="K194" i="1"/>
  <c r="K199" i="1"/>
  <c r="L199" i="1"/>
  <c r="K195" i="1"/>
  <c r="L195" i="1"/>
  <c r="D187" i="1" l="1"/>
  <c r="D189" i="1"/>
  <c r="D190" i="1"/>
  <c r="D191" i="1"/>
  <c r="D192" i="1"/>
  <c r="D188" i="1"/>
  <c r="K191" i="1" l="1"/>
  <c r="L191" i="1"/>
  <c r="L189" i="1"/>
  <c r="K189" i="1"/>
  <c r="L190" i="1"/>
  <c r="K190" i="1"/>
  <c r="K188" i="1"/>
  <c r="L188" i="1"/>
  <c r="K192" i="1"/>
  <c r="L192" i="1"/>
  <c r="K187" i="1"/>
  <c r="L187" i="1"/>
  <c r="M186" i="1"/>
  <c r="D186" i="1"/>
  <c r="K186" i="1" s="1"/>
  <c r="D185" i="1"/>
  <c r="L185" i="1" s="1"/>
  <c r="D184" i="1"/>
  <c r="D183" i="1"/>
  <c r="K183" i="1" s="1"/>
  <c r="D182" i="1"/>
  <c r="K182" i="1" s="1"/>
  <c r="D181" i="1"/>
  <c r="L181" i="1" s="1"/>
  <c r="D180" i="1"/>
  <c r="D179" i="1"/>
  <c r="K179" i="1" s="1"/>
  <c r="D178" i="1"/>
  <c r="L178" i="1" s="1"/>
  <c r="D177" i="1"/>
  <c r="L177" i="1" s="1"/>
  <c r="D176" i="1"/>
  <c r="D175" i="1"/>
  <c r="K175" i="1" s="1"/>
  <c r="D174" i="1"/>
  <c r="K174" i="1" s="1"/>
  <c r="J173" i="1"/>
  <c r="D173" i="1"/>
  <c r="L173" i="1" s="1"/>
  <c r="D172" i="1"/>
  <c r="L172" i="1" s="1"/>
  <c r="D171" i="1"/>
  <c r="D170" i="1"/>
  <c r="K170" i="1" s="1"/>
  <c r="D169" i="1"/>
  <c r="L169" i="1" s="1"/>
  <c r="D168" i="1"/>
  <c r="L168" i="1" s="1"/>
  <c r="D167" i="1"/>
  <c r="D166" i="1"/>
  <c r="K166" i="1" s="1"/>
  <c r="D165" i="1"/>
  <c r="K165" i="1" s="1"/>
  <c r="D164" i="1"/>
  <c r="L164" i="1" s="1"/>
  <c r="D163" i="1"/>
  <c r="D162" i="1"/>
  <c r="K162" i="1" s="1"/>
  <c r="D161" i="1"/>
  <c r="K161" i="1" s="1"/>
  <c r="D160" i="1"/>
  <c r="L160" i="1" s="1"/>
  <c r="D159" i="1"/>
  <c r="D158" i="1"/>
  <c r="K158" i="1" s="1"/>
  <c r="D157" i="1"/>
  <c r="K157" i="1" s="1"/>
  <c r="D156" i="1"/>
  <c r="L156" i="1" s="1"/>
  <c r="D155" i="1"/>
  <c r="D154" i="1"/>
  <c r="K154" i="1" s="1"/>
  <c r="D153" i="1"/>
  <c r="L153" i="1" s="1"/>
  <c r="D152" i="1"/>
  <c r="L152" i="1" s="1"/>
  <c r="D151" i="1"/>
  <c r="D150" i="1"/>
  <c r="K150" i="1" s="1"/>
  <c r="D149" i="1"/>
  <c r="K149" i="1" s="1"/>
  <c r="D148" i="1"/>
  <c r="L148" i="1" s="1"/>
  <c r="D147" i="1"/>
  <c r="D146" i="1"/>
  <c r="K146" i="1" s="1"/>
  <c r="D145" i="1"/>
  <c r="K145" i="1" s="1"/>
  <c r="D144" i="1"/>
  <c r="L144" i="1" s="1"/>
  <c r="D143" i="1"/>
  <c r="D142" i="1"/>
  <c r="K142" i="1" s="1"/>
  <c r="D141" i="1"/>
  <c r="L141" i="1" s="1"/>
  <c r="D140" i="1"/>
  <c r="L140" i="1" s="1"/>
  <c r="D139" i="1"/>
  <c r="D138" i="1"/>
  <c r="K138" i="1" s="1"/>
  <c r="D137" i="1"/>
  <c r="L137" i="1" s="1"/>
  <c r="D136" i="1"/>
  <c r="L136" i="1" s="1"/>
  <c r="D135" i="1"/>
  <c r="D134" i="1"/>
  <c r="K134" i="1" s="1"/>
  <c r="D133" i="1"/>
  <c r="K133" i="1" s="1"/>
  <c r="D132" i="1"/>
  <c r="L132" i="1" s="1"/>
  <c r="D131" i="1"/>
  <c r="D130" i="1"/>
  <c r="K130" i="1" s="1"/>
  <c r="D129" i="1"/>
  <c r="K129" i="1" s="1"/>
  <c r="D128" i="1"/>
  <c r="L128" i="1" s="1"/>
  <c r="D127" i="1"/>
  <c r="D126" i="1"/>
  <c r="K126" i="1" s="1"/>
  <c r="D125" i="1"/>
  <c r="K125" i="1" s="1"/>
  <c r="D124" i="1"/>
  <c r="L124" i="1" s="1"/>
  <c r="D123" i="1"/>
  <c r="D122" i="1"/>
  <c r="K122" i="1" s="1"/>
  <c r="D121" i="1"/>
  <c r="L121" i="1" s="1"/>
  <c r="D120" i="1"/>
  <c r="L120" i="1" s="1"/>
  <c r="D118" i="1"/>
  <c r="D117" i="1"/>
  <c r="K117" i="1" s="1"/>
  <c r="D116" i="1"/>
  <c r="K116" i="1" s="1"/>
  <c r="D115" i="1"/>
  <c r="L115" i="1" s="1"/>
  <c r="D114" i="1"/>
  <c r="D113" i="1"/>
  <c r="K113" i="1" s="1"/>
  <c r="D112" i="1"/>
  <c r="K112" i="1" s="1"/>
  <c r="D111" i="1"/>
  <c r="L111" i="1" s="1"/>
  <c r="D110" i="1"/>
  <c r="D109" i="1"/>
  <c r="K109" i="1" s="1"/>
  <c r="D108" i="1"/>
  <c r="L108" i="1" s="1"/>
  <c r="D107" i="1"/>
  <c r="L107" i="1" s="1"/>
  <c r="D106" i="1"/>
  <c r="L106" i="1" s="1"/>
  <c r="D105" i="1"/>
  <c r="L105" i="1" s="1"/>
  <c r="D104" i="1"/>
  <c r="D103" i="1"/>
  <c r="K103" i="1" s="1"/>
  <c r="D102" i="1"/>
  <c r="K102" i="1" s="1"/>
  <c r="D101" i="1"/>
  <c r="L101" i="1" s="1"/>
  <c r="D100" i="1"/>
  <c r="D99" i="1"/>
  <c r="K99" i="1" s="1"/>
  <c r="D98" i="1"/>
  <c r="K98" i="1" s="1"/>
  <c r="D97" i="1"/>
  <c r="L97" i="1" s="1"/>
  <c r="D96" i="1"/>
  <c r="D95" i="1"/>
  <c r="K95" i="1" s="1"/>
  <c r="D94" i="1"/>
  <c r="L94" i="1" s="1"/>
  <c r="D93" i="1"/>
  <c r="L93" i="1" s="1"/>
  <c r="D92" i="1"/>
  <c r="D91" i="1"/>
  <c r="K91" i="1" s="1"/>
  <c r="D90" i="1"/>
  <c r="K90" i="1" s="1"/>
  <c r="D89" i="1"/>
  <c r="L89" i="1" s="1"/>
  <c r="D88" i="1"/>
  <c r="D87" i="1"/>
  <c r="K87" i="1" s="1"/>
  <c r="D86" i="1"/>
  <c r="K86" i="1" s="1"/>
  <c r="D85" i="1"/>
  <c r="L85" i="1" s="1"/>
  <c r="D84" i="1"/>
  <c r="D83" i="1"/>
  <c r="K83" i="1" s="1"/>
  <c r="D82" i="1"/>
  <c r="L82" i="1" s="1"/>
  <c r="D81" i="1"/>
  <c r="L81" i="1" s="1"/>
  <c r="D80" i="1"/>
  <c r="D79" i="1"/>
  <c r="K79" i="1" s="1"/>
  <c r="D78" i="1"/>
  <c r="L78" i="1" s="1"/>
  <c r="D77" i="1"/>
  <c r="L77" i="1" s="1"/>
  <c r="D76" i="1"/>
  <c r="D75" i="1"/>
  <c r="K75" i="1" s="1"/>
  <c r="D74" i="1"/>
  <c r="L74" i="1" s="1"/>
  <c r="D73" i="1"/>
  <c r="L73" i="1" s="1"/>
  <c r="D72" i="1"/>
  <c r="D71" i="1"/>
  <c r="K71" i="1" s="1"/>
  <c r="D70" i="1"/>
  <c r="L70" i="1" s="1"/>
  <c r="D69" i="1"/>
  <c r="L69" i="1" s="1"/>
  <c r="D68" i="1"/>
  <c r="D67" i="1"/>
  <c r="K67" i="1" s="1"/>
  <c r="D66" i="1"/>
  <c r="K66" i="1" s="1"/>
  <c r="D65" i="1"/>
  <c r="L65" i="1" s="1"/>
  <c r="D64" i="1"/>
  <c r="L63" i="1"/>
  <c r="D62" i="1"/>
  <c r="D61" i="1"/>
  <c r="K61" i="1" s="1"/>
  <c r="D60" i="1"/>
  <c r="K60" i="1" s="1"/>
  <c r="D59" i="1"/>
  <c r="L59" i="1" s="1"/>
  <c r="D58" i="1"/>
  <c r="K58" i="1" s="1"/>
  <c r="D57" i="1"/>
  <c r="L57" i="1" s="1"/>
  <c r="D56" i="1"/>
  <c r="L56" i="1" s="1"/>
  <c r="D55" i="1"/>
  <c r="D54" i="1"/>
  <c r="K54" i="1" s="1"/>
  <c r="D53" i="1"/>
  <c r="K53" i="1" s="1"/>
  <c r="D52" i="1"/>
  <c r="L52" i="1" s="1"/>
  <c r="D51" i="1"/>
  <c r="D50" i="1"/>
  <c r="K50" i="1" s="1"/>
  <c r="D49" i="1"/>
  <c r="K49" i="1" s="1"/>
  <c r="D48" i="1"/>
  <c r="L48" i="1" s="1"/>
  <c r="D47" i="1"/>
  <c r="D46" i="1"/>
  <c r="K46" i="1" s="1"/>
  <c r="D45" i="1"/>
  <c r="K45" i="1" s="1"/>
  <c r="D44" i="1"/>
  <c r="L44" i="1" s="1"/>
  <c r="D43" i="1"/>
  <c r="D42" i="1"/>
  <c r="K42" i="1" s="1"/>
  <c r="D41" i="1"/>
  <c r="L41" i="1" s="1"/>
  <c r="D40" i="1"/>
  <c r="L40" i="1" s="1"/>
  <c r="D39" i="1"/>
  <c r="D38" i="1"/>
  <c r="K38" i="1" s="1"/>
  <c r="D37" i="1"/>
  <c r="K37" i="1" s="1"/>
  <c r="D36" i="1"/>
  <c r="L36" i="1" s="1"/>
  <c r="D35" i="1"/>
  <c r="D34" i="1"/>
  <c r="K34" i="1" s="1"/>
  <c r="D33" i="1"/>
  <c r="K33" i="1" s="1"/>
  <c r="D32" i="1"/>
  <c r="L32" i="1" s="1"/>
  <c r="D31" i="1"/>
  <c r="D30" i="1"/>
  <c r="K30" i="1" s="1"/>
  <c r="D29" i="1"/>
  <c r="K29" i="1" s="1"/>
  <c r="D28" i="1"/>
  <c r="L28" i="1" s="1"/>
  <c r="D27" i="1"/>
  <c r="D26" i="1"/>
  <c r="K26" i="1" s="1"/>
  <c r="D25" i="1"/>
  <c r="L25" i="1" s="1"/>
  <c r="D24" i="1"/>
  <c r="L24" i="1" s="1"/>
  <c r="D23" i="1"/>
  <c r="D22" i="1"/>
  <c r="K22" i="1" s="1"/>
  <c r="D21" i="1"/>
  <c r="K21" i="1" s="1"/>
  <c r="D20" i="1"/>
  <c r="L20" i="1" s="1"/>
  <c r="D19" i="1"/>
  <c r="D18" i="1"/>
  <c r="K18" i="1" s="1"/>
  <c r="L17" i="1"/>
  <c r="K17" i="1"/>
  <c r="D16" i="1"/>
  <c r="L16" i="1" s="1"/>
  <c r="D15" i="1"/>
  <c r="K15" i="1" s="1"/>
  <c r="D14" i="1"/>
  <c r="K14" i="1" s="1"/>
  <c r="D13" i="1"/>
  <c r="K13" i="1" s="1"/>
  <c r="D12" i="1"/>
  <c r="K12" i="1" s="1"/>
  <c r="D11" i="1"/>
  <c r="K11" i="1" s="1"/>
  <c r="D10" i="1"/>
  <c r="K10" i="1" s="1"/>
  <c r="D9" i="1"/>
  <c r="L9" i="1" s="1"/>
  <c r="D8" i="1"/>
  <c r="K8" i="1" s="1"/>
  <c r="D7" i="1"/>
  <c r="K7" i="1" s="1"/>
  <c r="D6" i="1"/>
  <c r="L6" i="1" s="1"/>
  <c r="D5" i="1"/>
  <c r="L5" i="1" s="1"/>
  <c r="D4" i="1"/>
  <c r="K4" i="1" s="1"/>
  <c r="L49" i="1" l="1"/>
  <c r="K6" i="1"/>
  <c r="K74" i="1"/>
  <c r="L10" i="1"/>
  <c r="L182" i="1"/>
  <c r="L21" i="1"/>
  <c r="L86" i="1"/>
  <c r="L112" i="1"/>
  <c r="L129" i="1"/>
  <c r="L145" i="1"/>
  <c r="L161" i="1"/>
  <c r="L116" i="1"/>
  <c r="L133" i="1"/>
  <c r="L149" i="1"/>
  <c r="L165" i="1"/>
  <c r="L175" i="1"/>
  <c r="K178" i="1"/>
  <c r="L33" i="1"/>
  <c r="L67" i="1"/>
  <c r="K70" i="1"/>
  <c r="L102" i="1"/>
  <c r="L109" i="1"/>
  <c r="L126" i="1"/>
  <c r="L142" i="1"/>
  <c r="L158" i="1"/>
  <c r="L60" i="1"/>
  <c r="L14" i="1"/>
  <c r="L30" i="1"/>
  <c r="L46" i="1"/>
  <c r="L83" i="1"/>
  <c r="L99" i="1"/>
  <c r="L37" i="1"/>
  <c r="L53" i="1"/>
  <c r="L90" i="1"/>
  <c r="L42" i="1"/>
  <c r="L58" i="1"/>
  <c r="K82" i="1"/>
  <c r="L95" i="1"/>
  <c r="K108" i="1"/>
  <c r="L138" i="1"/>
  <c r="K141" i="1"/>
  <c r="L11" i="1"/>
  <c r="L13" i="1"/>
  <c r="L22" i="1"/>
  <c r="K25" i="1"/>
  <c r="L29" i="1"/>
  <c r="L38" i="1"/>
  <c r="K41" i="1"/>
  <c r="L45" i="1"/>
  <c r="L54" i="1"/>
  <c r="K57" i="1"/>
  <c r="L66" i="1"/>
  <c r="L75" i="1"/>
  <c r="K78" i="1"/>
  <c r="L91" i="1"/>
  <c r="K94" i="1"/>
  <c r="L98" i="1"/>
  <c r="L117" i="1"/>
  <c r="K121" i="1"/>
  <c r="L125" i="1"/>
  <c r="L134" i="1"/>
  <c r="K137" i="1"/>
  <c r="L150" i="1"/>
  <c r="K153" i="1"/>
  <c r="L157" i="1"/>
  <c r="L166" i="1"/>
  <c r="K169" i="1"/>
  <c r="K173" i="1"/>
  <c r="L174" i="1"/>
  <c r="L183" i="1"/>
  <c r="L186" i="1"/>
  <c r="L26" i="1"/>
  <c r="L79" i="1"/>
  <c r="L122" i="1"/>
  <c r="L154" i="1"/>
  <c r="L170" i="1"/>
  <c r="L7" i="1"/>
  <c r="K16" i="1"/>
  <c r="L18" i="1"/>
  <c r="L34" i="1"/>
  <c r="L50" i="1"/>
  <c r="L61" i="1"/>
  <c r="L71" i="1"/>
  <c r="L87" i="1"/>
  <c r="L103" i="1"/>
  <c r="L113" i="1"/>
  <c r="L130" i="1"/>
  <c r="L146" i="1"/>
  <c r="L162" i="1"/>
  <c r="L179" i="1"/>
  <c r="K110" i="1"/>
  <c r="L110" i="1"/>
  <c r="K118" i="1"/>
  <c r="L118" i="1"/>
  <c r="K127" i="1"/>
  <c r="L127" i="1"/>
  <c r="K135" i="1"/>
  <c r="L135" i="1"/>
  <c r="K143" i="1"/>
  <c r="L143" i="1"/>
  <c r="K151" i="1"/>
  <c r="L151" i="1"/>
  <c r="K163" i="1"/>
  <c r="L163" i="1"/>
  <c r="K171" i="1"/>
  <c r="L171" i="1"/>
  <c r="K176" i="1"/>
  <c r="L176" i="1"/>
  <c r="K180" i="1"/>
  <c r="L180" i="1"/>
  <c r="K5" i="1"/>
  <c r="K9" i="1"/>
  <c r="K23" i="1"/>
  <c r="L23" i="1"/>
  <c r="K27" i="1"/>
  <c r="L27" i="1"/>
  <c r="K35" i="1"/>
  <c r="L35" i="1"/>
  <c r="K47" i="1"/>
  <c r="L47" i="1"/>
  <c r="K68" i="1"/>
  <c r="L68" i="1"/>
  <c r="K76" i="1"/>
  <c r="L76" i="1"/>
  <c r="K88" i="1"/>
  <c r="L88" i="1"/>
  <c r="K92" i="1"/>
  <c r="L92" i="1"/>
  <c r="K100" i="1"/>
  <c r="L100" i="1"/>
  <c r="K104" i="1"/>
  <c r="L104" i="1"/>
  <c r="L4" i="1"/>
  <c r="L8" i="1"/>
  <c r="K20" i="1"/>
  <c r="K24" i="1"/>
  <c r="K28" i="1"/>
  <c r="K32" i="1"/>
  <c r="K36" i="1"/>
  <c r="K40" i="1"/>
  <c r="K44" i="1"/>
  <c r="K48" i="1"/>
  <c r="K52" i="1"/>
  <c r="K56" i="1"/>
  <c r="K62" i="1"/>
  <c r="L62" i="1"/>
  <c r="K65" i="1"/>
  <c r="K69" i="1"/>
  <c r="K73" i="1"/>
  <c r="K77" i="1"/>
  <c r="K81" i="1"/>
  <c r="K85" i="1"/>
  <c r="K89" i="1"/>
  <c r="K93" i="1"/>
  <c r="K97" i="1"/>
  <c r="K101" i="1"/>
  <c r="K114" i="1"/>
  <c r="L114" i="1"/>
  <c r="K123" i="1"/>
  <c r="L123" i="1"/>
  <c r="K131" i="1"/>
  <c r="L131" i="1"/>
  <c r="K139" i="1"/>
  <c r="L139" i="1"/>
  <c r="K147" i="1"/>
  <c r="L147" i="1"/>
  <c r="K155" i="1"/>
  <c r="L155" i="1"/>
  <c r="K159" i="1"/>
  <c r="L159" i="1"/>
  <c r="K167" i="1"/>
  <c r="L167" i="1"/>
  <c r="K184" i="1"/>
  <c r="L184" i="1"/>
  <c r="K19" i="1"/>
  <c r="L19" i="1"/>
  <c r="K31" i="1"/>
  <c r="L31" i="1"/>
  <c r="K39" i="1"/>
  <c r="L39" i="1"/>
  <c r="K43" i="1"/>
  <c r="L43" i="1"/>
  <c r="K51" i="1"/>
  <c r="L51" i="1"/>
  <c r="K55" i="1"/>
  <c r="L55" i="1"/>
  <c r="K64" i="1"/>
  <c r="L64" i="1"/>
  <c r="K72" i="1"/>
  <c r="L72" i="1"/>
  <c r="K80" i="1"/>
  <c r="L80" i="1"/>
  <c r="K84" i="1"/>
  <c r="L84" i="1"/>
  <c r="K96" i="1"/>
  <c r="L96" i="1"/>
  <c r="L15" i="1"/>
  <c r="K107" i="1"/>
  <c r="K111" i="1"/>
  <c r="K115" i="1"/>
  <c r="K120" i="1"/>
  <c r="K124" i="1"/>
  <c r="K128" i="1"/>
  <c r="K132" i="1"/>
  <c r="K136" i="1"/>
  <c r="K140" i="1"/>
  <c r="K144" i="1"/>
  <c r="K148" i="1"/>
  <c r="K152" i="1"/>
  <c r="K156" i="1"/>
  <c r="K160" i="1"/>
  <c r="K164" i="1"/>
  <c r="K168" i="1"/>
  <c r="K172" i="1"/>
  <c r="K177" i="1"/>
  <c r="K181" i="1"/>
  <c r="K185" i="1"/>
</calcChain>
</file>

<file path=xl/sharedStrings.xml><?xml version="1.0" encoding="utf-8"?>
<sst xmlns="http://schemas.openxmlformats.org/spreadsheetml/2006/main" count="104" uniqueCount="78">
  <si>
    <t>Day of Month</t>
  </si>
  <si>
    <t>Robbinsville GPD</t>
  </si>
  <si>
    <t>WPC Plant Flow (MGD)</t>
  </si>
  <si>
    <t># for graph only</t>
  </si>
  <si>
    <t>suspect #</t>
  </si>
  <si>
    <t>Stopped working</t>
  </si>
  <si>
    <t>Deleted</t>
  </si>
  <si>
    <t>use effluent plant data</t>
  </si>
  <si>
    <t>Reset-new display &amp; calibration</t>
  </si>
  <si>
    <t>Start good data</t>
  </si>
  <si>
    <t>Missing #?</t>
  </si>
  <si>
    <t>meter calibrated</t>
  </si>
  <si>
    <t>avg since March 4th 2016</t>
  </si>
  <si>
    <t>avg since 3-4-16</t>
  </si>
  <si>
    <t>avg since 6-30-16</t>
  </si>
  <si>
    <t>% of Flow</t>
  </si>
  <si>
    <t>ROBBINSVILLE METERING STATION</t>
  </si>
  <si>
    <t>Missing #</t>
  </si>
  <si>
    <t>8/2/17 calibration</t>
  </si>
  <si>
    <t>avg since 6/28/17</t>
  </si>
  <si>
    <t>Back to correct #s on meter.</t>
  </si>
  <si>
    <t>Pushed button by mistake on meter to read other #s.</t>
  </si>
  <si>
    <t>Avg for Feb</t>
  </si>
  <si>
    <t>meter cal. 2/21/18</t>
  </si>
  <si>
    <t>5-17-18 calibr.</t>
  </si>
  <si>
    <t>Infl WPC data</t>
  </si>
  <si>
    <t>8/4-Effl WPC</t>
  </si>
  <si>
    <t>avg. since 7/2/18</t>
  </si>
  <si>
    <t>2.48 (24th)/0.39</t>
  </si>
  <si>
    <t>Rain (in) at WPC:</t>
  </si>
  <si>
    <t>Calib. 12-12-18</t>
  </si>
  <si>
    <t>5th: 0.34</t>
  </si>
  <si>
    <t>19th: 0.62, 20th: 1.03</t>
  </si>
  <si>
    <t>Notes</t>
  </si>
  <si>
    <t>Since March 4, 2016</t>
  </si>
  <si>
    <t>7-11-14 to 1-30-19</t>
  </si>
  <si>
    <t>Rutgers rain</t>
  </si>
  <si>
    <t>Calib. 6-12</t>
  </si>
  <si>
    <t>Calib</t>
  </si>
  <si>
    <t>Calib 9-17</t>
  </si>
  <si>
    <t>Time of Reading</t>
  </si>
  <si>
    <t>2019 AVG:</t>
  </si>
  <si>
    <t>days</t>
  </si>
  <si>
    <t>Robb. GPD/100,000</t>
  </si>
  <si>
    <t>3/16 to 12/19</t>
  </si>
  <si>
    <t>Using Hydroranger #s (not chart)</t>
  </si>
  <si>
    <t>Circ. Chart reprogrammed:  totalizer # ok</t>
  </si>
  <si>
    <t>Change Chart</t>
  </si>
  <si>
    <t>Change chart and programmed Hydroranger for 3.0 MGD</t>
  </si>
  <si>
    <t>Hydroranger Instantaneous Flow (gpm)</t>
  </si>
  <si>
    <t>Hydroranger Reading x 100</t>
  </si>
  <si>
    <t>Circular Chart Totalizer Reading x 100</t>
  </si>
  <si>
    <t>GPD (Inst. X 1440 min/day)</t>
  </si>
  <si>
    <t>9:30AM</t>
  </si>
  <si>
    <t>10:50AM</t>
  </si>
  <si>
    <t>9:17AM</t>
  </si>
  <si>
    <t>10:40AM</t>
  </si>
  <si>
    <t>11:10AM</t>
  </si>
  <si>
    <t>9:05AM</t>
  </si>
  <si>
    <t>11:00AM</t>
  </si>
  <si>
    <t>10:00AM</t>
  </si>
  <si>
    <t>11:05AM</t>
  </si>
  <si>
    <t>gallons</t>
  </si>
  <si>
    <t>avg gpd</t>
  </si>
  <si>
    <t>Calib 12-18</t>
  </si>
  <si>
    <t>C/C</t>
  </si>
  <si>
    <t>N/C</t>
  </si>
  <si>
    <t>C/C to right instead of left sweep. Set for 3.5 MGD.</t>
  </si>
  <si>
    <t>3.0 MGD Chart</t>
  </si>
  <si>
    <t>3.5 MGD chart w/ ACS-Calib. Pen sweep left</t>
  </si>
  <si>
    <t>Rutgers Hamilton Rain Data</t>
  </si>
  <si>
    <t>Flush Flume</t>
  </si>
  <si>
    <t>ACS</t>
  </si>
  <si>
    <t>New charts showing 100% for 3.0 MGD for new chart recorder.</t>
  </si>
  <si>
    <t>Flume cleaned.</t>
  </si>
  <si>
    <t>Heavy rain</t>
  </si>
  <si>
    <t>Change hydroranger to collect a data point every 1000 gallons vs every 100.  Flow meter calibrated.  Also new circular chart installed.  Reset totalizers to zero. Instantaneous flow now in MGD.</t>
  </si>
  <si>
    <t>New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</si>
</sst>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409]mmm\-yy;@"/>
    <numFmt numFmtId="165" formatCode="#,##0.000"/>
    <numFmt numFmtId="166" formatCode="0.000"/>
    <numFmt numFmtId="167" formatCode="_(* #,##0_);_(* \(#,##0\);_(* &quot;-&quot;??_);_(@_)"/>
    <numFmt numFmtId="168" formatCode="[$-409]h:mm\ AM/PM;@"/>
    <numFmt numFmtId="169" formatCode="#,##0.0"/>
    <numFmt numFmtId="170" formatCode="0.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Calibri"/>
      <family val="2"/>
    </font>
    <font>
      <sz val="10"/>
      <color theme="1"/>
      <name val="Arial"/>
      <family val="2"/>
    </font>
    <font>
      <strike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0" fillId="0" borderId="1" xfId="0" applyNumberForma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166" fontId="0" fillId="0" borderId="0" xfId="0" applyNumberFormat="1"/>
    <xf numFmtId="9" fontId="0" fillId="0" borderId="0" xfId="2" applyFont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/>
    <xf numFmtId="3" fontId="0" fillId="2" borderId="0" xfId="0" applyNumberFormat="1" applyFill="1" applyAlignment="1">
      <alignment horizontal="center"/>
    </xf>
    <xf numFmtId="164" fontId="3" fillId="0" borderId="0" xfId="0" applyNumberFormat="1" applyFont="1"/>
    <xf numFmtId="164" fontId="3" fillId="0" borderId="1" xfId="0" applyNumberFormat="1" applyFont="1" applyBorder="1"/>
    <xf numFmtId="0" fontId="0" fillId="3" borderId="0" xfId="0" applyFill="1" applyAlignment="1">
      <alignment horizontal="center"/>
    </xf>
    <xf numFmtId="166" fontId="0" fillId="2" borderId="0" xfId="0" applyNumberFormat="1" applyFill="1"/>
    <xf numFmtId="0" fontId="0" fillId="3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7" fontId="0" fillId="0" borderId="0" xfId="1" applyNumberFormat="1" applyFont="1"/>
    <xf numFmtId="166" fontId="0" fillId="0" borderId="0" xfId="0" applyNumberFormat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right"/>
    </xf>
    <xf numFmtId="166" fontId="5" fillId="4" borderId="0" xfId="0" applyNumberFormat="1" applyFont="1" applyFill="1" applyAlignment="1">
      <alignment horizontal="center"/>
    </xf>
    <xf numFmtId="166" fontId="5" fillId="0" borderId="0" xfId="0" applyNumberFormat="1" applyFont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" fontId="0" fillId="0" borderId="0" xfId="0" applyNumberFormat="1"/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1" xfId="0" applyNumberFormat="1" applyBorder="1" applyAlignment="1">
      <alignment horizontal="center"/>
    </xf>
    <xf numFmtId="168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1" applyNumberFormat="1" applyFont="1"/>
    <xf numFmtId="164" fontId="4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3" fontId="0" fillId="0" borderId="0" xfId="1" applyFont="1" applyAlignment="1">
      <alignment horizontal="center" wrapText="1"/>
    </xf>
    <xf numFmtId="18" fontId="0" fillId="0" borderId="0" xfId="0" applyNumberForma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69" fontId="2" fillId="0" borderId="1" xfId="0" applyNumberFormat="1" applyFont="1" applyBorder="1" applyAlignment="1">
      <alignment horizontal="center" wrapText="1"/>
    </xf>
    <xf numFmtId="169" fontId="0" fillId="0" borderId="1" xfId="0" applyNumberFormat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9" fontId="3" fillId="0" borderId="0" xfId="0" applyNumberFormat="1" applyFont="1" applyAlignment="1">
      <alignment horizontal="center"/>
    </xf>
    <xf numFmtId="169" fontId="3" fillId="0" borderId="1" xfId="0" applyNumberFormat="1" applyFont="1" applyBorder="1" applyAlignment="1">
      <alignment horizontal="center"/>
    </xf>
    <xf numFmtId="169" fontId="0" fillId="0" borderId="0" xfId="0" applyNumberFormat="1" applyFill="1" applyAlignment="1">
      <alignment horizontal="center"/>
    </xf>
    <xf numFmtId="0" fontId="2" fillId="0" borderId="0" xfId="0" applyFont="1" applyAlignment="1">
      <alignment horizontal="right"/>
    </xf>
    <xf numFmtId="167" fontId="0" fillId="0" borderId="0" xfId="1" applyNumberFormat="1" applyFont="1" applyAlignment="1">
      <alignment horizontal="right"/>
    </xf>
    <xf numFmtId="0" fontId="6" fillId="0" borderId="0" xfId="3" applyFont="1" applyAlignment="1">
      <alignment horizontal="center"/>
    </xf>
    <xf numFmtId="0" fontId="6" fillId="0" borderId="1" xfId="3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8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169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0" fillId="0" borderId="2" xfId="0" applyBorder="1" applyAlignment="1">
      <alignment horizontal="center" wrapText="1"/>
    </xf>
    <xf numFmtId="3" fontId="0" fillId="0" borderId="0" xfId="0" applyNumberFormat="1" applyAlignment="1">
      <alignment horizontal="center"/>
    </xf>
    <xf numFmtId="168" fontId="0" fillId="0" borderId="0" xfId="0" applyNumberFormat="1" applyFill="1" applyAlignment="1">
      <alignment horizontal="center"/>
    </xf>
    <xf numFmtId="3" fontId="0" fillId="0" borderId="1" xfId="0" applyNumberFormat="1" applyFill="1" applyBorder="1" applyAlignment="1">
      <alignment horizontal="center"/>
    </xf>
    <xf numFmtId="170" fontId="0" fillId="0" borderId="2" xfId="0" applyNumberFormat="1" applyBorder="1" applyAlignment="1">
      <alignment horizontal="center"/>
    </xf>
    <xf numFmtId="167" fontId="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9" fontId="7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9" fontId="0" fillId="2" borderId="0" xfId="2" applyFont="1" applyFill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5">
    <cellStyle name="Comma" xfId="1" builtinId="3"/>
    <cellStyle name="Normal" xfId="0" builtinId="0"/>
    <cellStyle name="Normal 2" xfId="3" xr:uid="{F25460BA-1878-4A5E-BD87-BBE308D8F901}"/>
    <cellStyle name="Percent" xfId="2" builtinId="5"/>
    <cellStyle name="Percent 2" xfId="4" xr:uid="{7F84098D-2640-4E24-B3D7-423DBC775D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Calibri"/>
              </a:rPr>
              <a:t>WPC Plant Flow (Blue) Relative to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Calibri"/>
              </a:rPr>
              <a:t>Robbinsville Flow/100,000 (Red) July 2014-October 2016</a:t>
            </a:r>
          </a:p>
        </c:rich>
      </c:tx>
      <c:layout>
        <c:manualLayout>
          <c:xMode val="edge"/>
          <c:yMode val="edge"/>
          <c:x val="0.2509324110729253"/>
          <c:y val="2.4549918166939442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'2014-2020'!$G$4:$G$231</c:f>
              <c:numCache>
                <c:formatCode>#,##0.000</c:formatCode>
                <c:ptCount val="228"/>
                <c:pt idx="0">
                  <c:v>5.0880000000000001</c:v>
                </c:pt>
                <c:pt idx="1">
                  <c:v>6.4580000000000002</c:v>
                </c:pt>
                <c:pt idx="2">
                  <c:v>4.79</c:v>
                </c:pt>
                <c:pt idx="3">
                  <c:v>5.306</c:v>
                </c:pt>
                <c:pt idx="4">
                  <c:v>6.0869999999999997</c:v>
                </c:pt>
                <c:pt idx="5">
                  <c:v>6.86</c:v>
                </c:pt>
                <c:pt idx="6">
                  <c:v>7.7709999999999999</c:v>
                </c:pt>
                <c:pt idx="7">
                  <c:v>7.2359999999999998</c:v>
                </c:pt>
                <c:pt idx="9">
                  <c:v>7.9610000000000003</c:v>
                </c:pt>
                <c:pt idx="10">
                  <c:v>7.7590000000000003</c:v>
                </c:pt>
                <c:pt idx="11">
                  <c:v>7.452</c:v>
                </c:pt>
                <c:pt idx="12">
                  <c:v>8.0090000000000003</c:v>
                </c:pt>
                <c:pt idx="13">
                  <c:v>7.694</c:v>
                </c:pt>
                <c:pt idx="14">
                  <c:v>8.1859999999999999</c:v>
                </c:pt>
                <c:pt idx="15">
                  <c:v>7.7290000000000001</c:v>
                </c:pt>
                <c:pt idx="16">
                  <c:v>7.8239999999999998</c:v>
                </c:pt>
                <c:pt idx="17">
                  <c:v>7.85</c:v>
                </c:pt>
                <c:pt idx="18">
                  <c:v>8.157</c:v>
                </c:pt>
                <c:pt idx="19">
                  <c:v>8.875</c:v>
                </c:pt>
                <c:pt idx="20">
                  <c:v>11.324</c:v>
                </c:pt>
                <c:pt idx="21">
                  <c:v>9.6709999999999994</c:v>
                </c:pt>
                <c:pt idx="22">
                  <c:v>8.4649999999999999</c:v>
                </c:pt>
                <c:pt idx="23">
                  <c:v>8.0090000000000003</c:v>
                </c:pt>
                <c:pt idx="24">
                  <c:v>8.1630000000000003</c:v>
                </c:pt>
                <c:pt idx="25">
                  <c:v>10.558999999999999</c:v>
                </c:pt>
                <c:pt idx="26">
                  <c:v>8.68</c:v>
                </c:pt>
                <c:pt idx="27">
                  <c:v>8.9689999999999994</c:v>
                </c:pt>
                <c:pt idx="28">
                  <c:v>8.7089999999999996</c:v>
                </c:pt>
                <c:pt idx="29">
                  <c:v>7.6989999999999998</c:v>
                </c:pt>
                <c:pt idx="30">
                  <c:v>8.4870000000000001</c:v>
                </c:pt>
                <c:pt idx="31">
                  <c:v>9.407</c:v>
                </c:pt>
                <c:pt idx="32">
                  <c:v>9.0990000000000002</c:v>
                </c:pt>
                <c:pt idx="33">
                  <c:v>9.1199999999999992</c:v>
                </c:pt>
                <c:pt idx="34">
                  <c:v>8.7639999999999993</c:v>
                </c:pt>
                <c:pt idx="35">
                  <c:v>8.8170000000000002</c:v>
                </c:pt>
                <c:pt idx="36">
                  <c:v>8.8970000000000002</c:v>
                </c:pt>
                <c:pt idx="37">
                  <c:v>9.8529999999999998</c:v>
                </c:pt>
                <c:pt idx="38">
                  <c:v>9.61</c:v>
                </c:pt>
                <c:pt idx="39">
                  <c:v>8.6910000000000007</c:v>
                </c:pt>
                <c:pt idx="40">
                  <c:v>8.5289999999999999</c:v>
                </c:pt>
                <c:pt idx="41">
                  <c:v>10.154</c:v>
                </c:pt>
                <c:pt idx="42">
                  <c:v>10.651999999999999</c:v>
                </c:pt>
                <c:pt idx="43">
                  <c:v>10.013999999999999</c:v>
                </c:pt>
                <c:pt idx="44">
                  <c:v>11.109</c:v>
                </c:pt>
                <c:pt idx="45">
                  <c:v>9.6639999999999997</c:v>
                </c:pt>
                <c:pt idx="46">
                  <c:v>8.9960000000000004</c:v>
                </c:pt>
                <c:pt idx="47">
                  <c:v>8.859</c:v>
                </c:pt>
                <c:pt idx="48">
                  <c:v>9.1910000000000007</c:v>
                </c:pt>
                <c:pt idx="49">
                  <c:v>8.9589999999999996</c:v>
                </c:pt>
                <c:pt idx="50">
                  <c:v>8.9589999999999996</c:v>
                </c:pt>
                <c:pt idx="51">
                  <c:v>8.7080000000000002</c:v>
                </c:pt>
                <c:pt idx="52">
                  <c:v>8.1210000000000004</c:v>
                </c:pt>
                <c:pt idx="53">
                  <c:v>8.2870000000000008</c:v>
                </c:pt>
                <c:pt idx="54">
                  <c:v>8.6910000000000007</c:v>
                </c:pt>
                <c:pt idx="55">
                  <c:v>8.4130000000000003</c:v>
                </c:pt>
                <c:pt idx="56">
                  <c:v>8.2469999999999999</c:v>
                </c:pt>
                <c:pt idx="57">
                  <c:v>7.9960000000000004</c:v>
                </c:pt>
                <c:pt idx="58">
                  <c:v>7.9130000000000003</c:v>
                </c:pt>
                <c:pt idx="59">
                  <c:v>8.2759999999999998</c:v>
                </c:pt>
                <c:pt idx="60">
                  <c:v>8.3249999999999993</c:v>
                </c:pt>
                <c:pt idx="61">
                  <c:v>7.7569999999999997</c:v>
                </c:pt>
                <c:pt idx="62">
                  <c:v>7.6740000000000004</c:v>
                </c:pt>
                <c:pt idx="63">
                  <c:v>7.5730000000000004</c:v>
                </c:pt>
                <c:pt idx="64">
                  <c:v>7.9450000000000003</c:v>
                </c:pt>
                <c:pt idx="65">
                  <c:v>7.4960000000000004</c:v>
                </c:pt>
                <c:pt idx="66">
                  <c:v>7.7220000000000004</c:v>
                </c:pt>
                <c:pt idx="67">
                  <c:v>7.2009999999999996</c:v>
                </c:pt>
                <c:pt idx="68">
                  <c:v>7.5350000000000001</c:v>
                </c:pt>
                <c:pt idx="69">
                  <c:v>7.5110000000000001</c:v>
                </c:pt>
                <c:pt idx="70">
                  <c:v>7.3369999999999997</c:v>
                </c:pt>
                <c:pt idx="71">
                  <c:v>7.6609999999999996</c:v>
                </c:pt>
                <c:pt idx="72">
                  <c:v>7.6859999999999999</c:v>
                </c:pt>
                <c:pt idx="73">
                  <c:v>7.484</c:v>
                </c:pt>
                <c:pt idx="74">
                  <c:v>7.5170000000000003</c:v>
                </c:pt>
                <c:pt idx="75">
                  <c:v>7.4740000000000002</c:v>
                </c:pt>
                <c:pt idx="76">
                  <c:v>7.3310000000000004</c:v>
                </c:pt>
                <c:pt idx="77">
                  <c:v>7.0720000000000001</c:v>
                </c:pt>
                <c:pt idx="78">
                  <c:v>8.7319999999999993</c:v>
                </c:pt>
                <c:pt idx="79">
                  <c:v>9.3940000000000001</c:v>
                </c:pt>
                <c:pt idx="80">
                  <c:v>9.8729999999999993</c:v>
                </c:pt>
                <c:pt idx="81">
                  <c:v>9.0079999999999991</c:v>
                </c:pt>
                <c:pt idx="82">
                  <c:v>8.9589999999999996</c:v>
                </c:pt>
                <c:pt idx="83">
                  <c:v>8.5280000000000005</c:v>
                </c:pt>
                <c:pt idx="84">
                  <c:v>8.9459999999999997</c:v>
                </c:pt>
                <c:pt idx="85">
                  <c:v>8.6910000000000007</c:v>
                </c:pt>
                <c:pt idx="86">
                  <c:v>8.9420000000000002</c:v>
                </c:pt>
                <c:pt idx="87">
                  <c:v>9.6210000000000004</c:v>
                </c:pt>
                <c:pt idx="88">
                  <c:v>9.0779999999999994</c:v>
                </c:pt>
                <c:pt idx="89">
                  <c:v>8.4870000000000001</c:v>
                </c:pt>
                <c:pt idx="90">
                  <c:v>10.759</c:v>
                </c:pt>
                <c:pt idx="91">
                  <c:v>9.3529999999999998</c:v>
                </c:pt>
                <c:pt idx="92">
                  <c:v>9.2170000000000005</c:v>
                </c:pt>
                <c:pt idx="93">
                  <c:v>8.4629999999999992</c:v>
                </c:pt>
                <c:pt idx="94">
                  <c:v>9.1180000000000003</c:v>
                </c:pt>
                <c:pt idx="95">
                  <c:v>9.3219999999999992</c:v>
                </c:pt>
                <c:pt idx="96">
                  <c:v>9.6989999999999998</c:v>
                </c:pt>
                <c:pt idx="97">
                  <c:v>8.8490000000000002</c:v>
                </c:pt>
                <c:pt idx="98">
                  <c:v>8.6769999999999996</c:v>
                </c:pt>
                <c:pt idx="99">
                  <c:v>10.827</c:v>
                </c:pt>
                <c:pt idx="100">
                  <c:v>7.7850000000000001</c:v>
                </c:pt>
                <c:pt idx="101">
                  <c:v>9.1539999999999999</c:v>
                </c:pt>
                <c:pt idx="102">
                  <c:v>7.4050000000000002</c:v>
                </c:pt>
                <c:pt idx="103">
                  <c:v>7.6189999999999998</c:v>
                </c:pt>
                <c:pt idx="104">
                  <c:v>8.6720000000000006</c:v>
                </c:pt>
                <c:pt idx="105">
                  <c:v>9.8019999999999996</c:v>
                </c:pt>
                <c:pt idx="106">
                  <c:v>8.2750000000000004</c:v>
                </c:pt>
                <c:pt idx="107">
                  <c:v>8.7170000000000005</c:v>
                </c:pt>
                <c:pt idx="108">
                  <c:v>8.3680000000000003</c:v>
                </c:pt>
                <c:pt idx="109">
                  <c:v>9.548</c:v>
                </c:pt>
                <c:pt idx="110">
                  <c:v>8.9969999999999999</c:v>
                </c:pt>
                <c:pt idx="111">
                  <c:v>8.6229999999999993</c:v>
                </c:pt>
                <c:pt idx="112">
                  <c:v>8.2040000000000006</c:v>
                </c:pt>
                <c:pt idx="113">
                  <c:v>8.2390000000000008</c:v>
                </c:pt>
                <c:pt idx="114">
                  <c:v>9.3260000000000005</c:v>
                </c:pt>
                <c:pt idx="115">
                  <c:v>8.8390000000000004</c:v>
                </c:pt>
                <c:pt idx="116">
                  <c:v>8.6289999999999996</c:v>
                </c:pt>
                <c:pt idx="117">
                  <c:v>8.2739999999999991</c:v>
                </c:pt>
                <c:pt idx="118">
                  <c:v>8.34</c:v>
                </c:pt>
                <c:pt idx="119">
                  <c:v>8.1359999999999992</c:v>
                </c:pt>
                <c:pt idx="120">
                  <c:v>7.9340000000000002</c:v>
                </c:pt>
                <c:pt idx="121">
                  <c:v>7.6829999999999998</c:v>
                </c:pt>
                <c:pt idx="122">
                  <c:v>7.9189999999999996</c:v>
                </c:pt>
                <c:pt idx="123">
                  <c:v>7.6120000000000001</c:v>
                </c:pt>
                <c:pt idx="124">
                  <c:v>7.6429999999999998</c:v>
                </c:pt>
                <c:pt idx="125">
                  <c:v>7.734</c:v>
                </c:pt>
                <c:pt idx="126">
                  <c:v>7.8090000000000002</c:v>
                </c:pt>
                <c:pt idx="127">
                  <c:v>7.3460000000000001</c:v>
                </c:pt>
                <c:pt idx="128">
                  <c:v>7.4870000000000001</c:v>
                </c:pt>
                <c:pt idx="129">
                  <c:v>6.7990000000000004</c:v>
                </c:pt>
                <c:pt idx="130">
                  <c:v>7.51</c:v>
                </c:pt>
                <c:pt idx="131">
                  <c:v>7.5469999999999997</c:v>
                </c:pt>
                <c:pt idx="132">
                  <c:v>7.4569999999999999</c:v>
                </c:pt>
                <c:pt idx="133">
                  <c:v>7.0819999999999999</c:v>
                </c:pt>
                <c:pt idx="134">
                  <c:v>6.9870000000000001</c:v>
                </c:pt>
                <c:pt idx="135">
                  <c:v>7.4</c:v>
                </c:pt>
                <c:pt idx="136">
                  <c:v>7.9610000000000003</c:v>
                </c:pt>
                <c:pt idx="137">
                  <c:v>7.4820000000000002</c:v>
                </c:pt>
                <c:pt idx="138">
                  <c:v>7.6779999999999999</c:v>
                </c:pt>
                <c:pt idx="139">
                  <c:v>7.3369999999999997</c:v>
                </c:pt>
                <c:pt idx="140">
                  <c:v>7.5949999999999998</c:v>
                </c:pt>
                <c:pt idx="141">
                  <c:v>7.2050000000000001</c:v>
                </c:pt>
                <c:pt idx="142">
                  <c:v>7.2460000000000004</c:v>
                </c:pt>
                <c:pt idx="143">
                  <c:v>7.5110000000000001</c:v>
                </c:pt>
                <c:pt idx="144">
                  <c:v>6.9409999999999998</c:v>
                </c:pt>
                <c:pt idx="145">
                  <c:v>7.6639999999999997</c:v>
                </c:pt>
                <c:pt idx="146">
                  <c:v>8.0980000000000008</c:v>
                </c:pt>
                <c:pt idx="147">
                  <c:v>7.4569999999999999</c:v>
                </c:pt>
                <c:pt idx="148">
                  <c:v>7.5190000000000001</c:v>
                </c:pt>
                <c:pt idx="149">
                  <c:v>7.8250000000000002</c:v>
                </c:pt>
                <c:pt idx="150">
                  <c:v>7.5739999999999998</c:v>
                </c:pt>
                <c:pt idx="151">
                  <c:v>7.0730000000000004</c:v>
                </c:pt>
                <c:pt idx="152">
                  <c:v>7.1820000000000004</c:v>
                </c:pt>
                <c:pt idx="153">
                  <c:v>6.9889999999999999</c:v>
                </c:pt>
                <c:pt idx="154">
                  <c:v>7.1260000000000003</c:v>
                </c:pt>
                <c:pt idx="155">
                  <c:v>7.0359999999999996</c:v>
                </c:pt>
                <c:pt idx="156">
                  <c:v>6.8810000000000002</c:v>
                </c:pt>
                <c:pt idx="157">
                  <c:v>7.1180000000000003</c:v>
                </c:pt>
                <c:pt idx="158">
                  <c:v>7.0259999999999998</c:v>
                </c:pt>
                <c:pt idx="159">
                  <c:v>6.992</c:v>
                </c:pt>
                <c:pt idx="160">
                  <c:v>7.1589999999999998</c:v>
                </c:pt>
                <c:pt idx="161">
                  <c:v>7.0049999999999999</c:v>
                </c:pt>
                <c:pt idx="162">
                  <c:v>7.3739999999999997</c:v>
                </c:pt>
                <c:pt idx="163">
                  <c:v>6.75</c:v>
                </c:pt>
                <c:pt idx="164">
                  <c:v>7.2210000000000001</c:v>
                </c:pt>
                <c:pt idx="165">
                  <c:v>7.3550000000000004</c:v>
                </c:pt>
                <c:pt idx="166">
                  <c:v>7.1210000000000004</c:v>
                </c:pt>
                <c:pt idx="167">
                  <c:v>7.2130000000000001</c:v>
                </c:pt>
                <c:pt idx="168">
                  <c:v>6.4409999999999998</c:v>
                </c:pt>
                <c:pt idx="169">
                  <c:v>6.6689999999999996</c:v>
                </c:pt>
                <c:pt idx="170" formatCode="0.000">
                  <c:v>6.6840000000000002</c:v>
                </c:pt>
                <c:pt idx="171">
                  <c:v>6.7</c:v>
                </c:pt>
                <c:pt idx="172" formatCode="0.000">
                  <c:v>6.3179999999999996</c:v>
                </c:pt>
                <c:pt idx="173" formatCode="0.000">
                  <c:v>7.82</c:v>
                </c:pt>
                <c:pt idx="174" formatCode="0.000">
                  <c:v>6.758</c:v>
                </c:pt>
                <c:pt idx="175" formatCode="0.000">
                  <c:v>6.9379999999999997</c:v>
                </c:pt>
                <c:pt idx="176" formatCode="0.000">
                  <c:v>6.96</c:v>
                </c:pt>
                <c:pt idx="177" formatCode="0.000">
                  <c:v>6.58</c:v>
                </c:pt>
                <c:pt idx="178" formatCode="0.000">
                  <c:v>7.0060000000000002</c:v>
                </c:pt>
                <c:pt idx="179" formatCode="0.000">
                  <c:v>7.0750000000000002</c:v>
                </c:pt>
                <c:pt idx="180" formatCode="0.000">
                  <c:v>6.8789999999999996</c:v>
                </c:pt>
                <c:pt idx="181" formatCode="0.000">
                  <c:v>6.774</c:v>
                </c:pt>
                <c:pt idx="182" formatCode="0.000">
                  <c:v>7.8070000000000004</c:v>
                </c:pt>
                <c:pt idx="183">
                  <c:v>6.57</c:v>
                </c:pt>
                <c:pt idx="184">
                  <c:v>6.4429999999999996</c:v>
                </c:pt>
                <c:pt idx="185">
                  <c:v>6.4409999999999998</c:v>
                </c:pt>
                <c:pt idx="186">
                  <c:v>6.883</c:v>
                </c:pt>
                <c:pt idx="187">
                  <c:v>6.867</c:v>
                </c:pt>
                <c:pt idx="188">
                  <c:v>6.9550000000000001</c:v>
                </c:pt>
                <c:pt idx="189">
                  <c:v>6.7409999999999997</c:v>
                </c:pt>
                <c:pt idx="190">
                  <c:v>7.16</c:v>
                </c:pt>
                <c:pt idx="191">
                  <c:v>6.9189999999999996</c:v>
                </c:pt>
                <c:pt idx="192">
                  <c:v>6.952</c:v>
                </c:pt>
                <c:pt idx="193" formatCode="0.000">
                  <c:v>7.0389999999999997</c:v>
                </c:pt>
                <c:pt idx="194">
                  <c:v>7.1280000000000001</c:v>
                </c:pt>
                <c:pt idx="195">
                  <c:v>7.0960000000000001</c:v>
                </c:pt>
                <c:pt idx="196">
                  <c:v>7.2779999999999996</c:v>
                </c:pt>
                <c:pt idx="197">
                  <c:v>6.8970000000000002</c:v>
                </c:pt>
                <c:pt idx="198">
                  <c:v>7.3840000000000003</c:v>
                </c:pt>
                <c:pt idx="199">
                  <c:v>7.2549999999999999</c:v>
                </c:pt>
                <c:pt idx="200">
                  <c:v>7.3609999999999998</c:v>
                </c:pt>
                <c:pt idx="201">
                  <c:v>7.22</c:v>
                </c:pt>
                <c:pt idx="202">
                  <c:v>7.6769999999999996</c:v>
                </c:pt>
                <c:pt idx="203">
                  <c:v>7.1260000000000003</c:v>
                </c:pt>
                <c:pt idx="204" formatCode="0.000">
                  <c:v>6.9470000000000001</c:v>
                </c:pt>
                <c:pt idx="205" formatCode="0.000">
                  <c:v>7.1529999999999996</c:v>
                </c:pt>
                <c:pt idx="206" formatCode="0.000">
                  <c:v>7.3049999999999997</c:v>
                </c:pt>
                <c:pt idx="207" formatCode="0.000">
                  <c:v>6.8159999999999998</c:v>
                </c:pt>
                <c:pt idx="208" formatCode="0.000">
                  <c:v>7.0439999999999996</c:v>
                </c:pt>
                <c:pt idx="209" formatCode="0.000">
                  <c:v>6.91</c:v>
                </c:pt>
                <c:pt idx="210">
                  <c:v>7.367</c:v>
                </c:pt>
                <c:pt idx="211">
                  <c:v>6.4039999999999999</c:v>
                </c:pt>
                <c:pt idx="212">
                  <c:v>7.3250000000000002</c:v>
                </c:pt>
                <c:pt idx="213">
                  <c:v>7.8419999999999996</c:v>
                </c:pt>
                <c:pt idx="214">
                  <c:v>7.5979999999999999</c:v>
                </c:pt>
                <c:pt idx="215">
                  <c:v>7.7050000000000001</c:v>
                </c:pt>
                <c:pt idx="216">
                  <c:v>7.452</c:v>
                </c:pt>
                <c:pt idx="217">
                  <c:v>7.2990000000000004</c:v>
                </c:pt>
                <c:pt idx="218">
                  <c:v>7.923</c:v>
                </c:pt>
                <c:pt idx="219">
                  <c:v>8.093</c:v>
                </c:pt>
                <c:pt idx="220">
                  <c:v>7.5140000000000002</c:v>
                </c:pt>
                <c:pt idx="221">
                  <c:v>7.6580000000000004</c:v>
                </c:pt>
                <c:pt idx="222">
                  <c:v>7.9960000000000004</c:v>
                </c:pt>
                <c:pt idx="223">
                  <c:v>8.0069999999999997</c:v>
                </c:pt>
                <c:pt idx="224">
                  <c:v>7.7069999999999999</c:v>
                </c:pt>
                <c:pt idx="225">
                  <c:v>7.601</c:v>
                </c:pt>
                <c:pt idx="226">
                  <c:v>7.6760000000000002</c:v>
                </c:pt>
                <c:pt idx="227">
                  <c:v>7.4690000000000003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1-4ED1-BEE6-C69B1C893E4D}"/>
            </c:ext>
          </c:extLst>
        </c:ser>
        <c:ser>
          <c:idx val="1"/>
          <c:order val="1"/>
          <c:marker>
            <c:symbol val="none"/>
          </c:marker>
          <c:val>
            <c:numRef>
              <c:f>'2014-2020'!$K$4:$K$238</c:f>
              <c:numCache>
                <c:formatCode>0.000</c:formatCode>
                <c:ptCount val="235"/>
                <c:pt idx="0">
                  <c:v>11.246222222222222</c:v>
                </c:pt>
                <c:pt idx="1">
                  <c:v>13.100833333333332</c:v>
                </c:pt>
                <c:pt idx="2">
                  <c:v>12.707000000000001</c:v>
                </c:pt>
                <c:pt idx="3">
                  <c:v>12.69</c:v>
                </c:pt>
                <c:pt idx="4">
                  <c:v>15.227333333333332</c:v>
                </c:pt>
                <c:pt idx="5">
                  <c:v>10.093</c:v>
                </c:pt>
                <c:pt idx="6">
                  <c:v>12.074999999999999</c:v>
                </c:pt>
                <c:pt idx="7">
                  <c:v>13.55475</c:v>
                </c:pt>
                <c:pt idx="8">
                  <c:v>5.601</c:v>
                </c:pt>
                <c:pt idx="9">
                  <c:v>14.624000000000001</c:v>
                </c:pt>
                <c:pt idx="10">
                  <c:v>8.1189999999999998</c:v>
                </c:pt>
                <c:pt idx="11">
                  <c:v>11.90325</c:v>
                </c:pt>
                <c:pt idx="12">
                  <c:v>10.181666666666667</c:v>
                </c:pt>
                <c:pt idx="13">
                  <c:v>12</c:v>
                </c:pt>
                <c:pt idx="14">
                  <c:v>11.7416</c:v>
                </c:pt>
                <c:pt idx="15">
                  <c:v>14.250999999999999</c:v>
                </c:pt>
                <c:pt idx="16">
                  <c:v>11.092166666666667</c:v>
                </c:pt>
                <c:pt idx="17">
                  <c:v>14.012499999999999</c:v>
                </c:pt>
                <c:pt idx="18">
                  <c:v>11.536</c:v>
                </c:pt>
                <c:pt idx="19">
                  <c:v>14.988666666666667</c:v>
                </c:pt>
                <c:pt idx="20">
                  <c:v>13.098000000000001</c:v>
                </c:pt>
                <c:pt idx="21">
                  <c:v>19.035</c:v>
                </c:pt>
                <c:pt idx="22">
                  <c:v>13.7575</c:v>
                </c:pt>
                <c:pt idx="23">
                  <c:v>14.768000000000001</c:v>
                </c:pt>
                <c:pt idx="24">
                  <c:v>13.111000000000001</c:v>
                </c:pt>
                <c:pt idx="25">
                  <c:v>13.310416666666667</c:v>
                </c:pt>
                <c:pt idx="26">
                  <c:v>14.345666666666668</c:v>
                </c:pt>
                <c:pt idx="27">
                  <c:v>14.798</c:v>
                </c:pt>
                <c:pt idx="28">
                  <c:v>16.786000000000001</c:v>
                </c:pt>
                <c:pt idx="29">
                  <c:v>13.25775</c:v>
                </c:pt>
                <c:pt idx="30">
                  <c:v>15.189</c:v>
                </c:pt>
                <c:pt idx="31">
                  <c:v>15.361166666666668</c:v>
                </c:pt>
                <c:pt idx="32">
                  <c:v>13.058</c:v>
                </c:pt>
                <c:pt idx="33">
                  <c:v>15.441000000000001</c:v>
                </c:pt>
                <c:pt idx="34">
                  <c:v>12.771000000000001</c:v>
                </c:pt>
                <c:pt idx="35">
                  <c:v>14.960166666666668</c:v>
                </c:pt>
                <c:pt idx="36">
                  <c:v>11.112</c:v>
                </c:pt>
                <c:pt idx="37">
                  <c:v>14.99175</c:v>
                </c:pt>
                <c:pt idx="38">
                  <c:v>16.003499999999999</c:v>
                </c:pt>
                <c:pt idx="39">
                  <c:v>13.874499999999999</c:v>
                </c:pt>
                <c:pt idx="40">
                  <c:v>13.6195</c:v>
                </c:pt>
                <c:pt idx="41">
                  <c:v>16.412684210526319</c:v>
                </c:pt>
                <c:pt idx="42">
                  <c:v>15.1258</c:v>
                </c:pt>
                <c:pt idx="43">
                  <c:v>16.173500000000001</c:v>
                </c:pt>
                <c:pt idx="44">
                  <c:v>17.433</c:v>
                </c:pt>
                <c:pt idx="45">
                  <c:v>15.310499999999999</c:v>
                </c:pt>
                <c:pt idx="46">
                  <c:v>14.138624999999999</c:v>
                </c:pt>
                <c:pt idx="47">
                  <c:v>13.499777777777778</c:v>
                </c:pt>
                <c:pt idx="48">
                  <c:v>14.5565</c:v>
                </c:pt>
                <c:pt idx="49">
                  <c:v>14.155799999999999</c:v>
                </c:pt>
                <c:pt idx="50">
                  <c:v>13.0555</c:v>
                </c:pt>
                <c:pt idx="51">
                  <c:v>12.890750000000001</c:v>
                </c:pt>
                <c:pt idx="52">
                  <c:v>12.52611111111111</c:v>
                </c:pt>
                <c:pt idx="53">
                  <c:v>12.483499999999999</c:v>
                </c:pt>
                <c:pt idx="54">
                  <c:v>13.352083333333333</c:v>
                </c:pt>
                <c:pt idx="56">
                  <c:v>12.5328</c:v>
                </c:pt>
                <c:pt idx="57">
                  <c:v>12.003500000000001</c:v>
                </c:pt>
                <c:pt idx="58">
                  <c:v>11.990333333333332</c:v>
                </c:pt>
                <c:pt idx="60">
                  <c:v>11.376692307692307</c:v>
                </c:pt>
                <c:pt idx="61">
                  <c:v>11.5975</c:v>
                </c:pt>
                <c:pt idx="62">
                  <c:v>11.96625</c:v>
                </c:pt>
                <c:pt idx="63">
                  <c:v>11.089142857142857</c:v>
                </c:pt>
                <c:pt idx="64">
                  <c:v>10.828285714285714</c:v>
                </c:pt>
                <c:pt idx="65">
                  <c:v>11.3165</c:v>
                </c:pt>
                <c:pt idx="66">
                  <c:v>9.6965000000000003</c:v>
                </c:pt>
                <c:pt idx="67">
                  <c:v>10.871166666666667</c:v>
                </c:pt>
                <c:pt idx="68">
                  <c:v>10.906666666666668</c:v>
                </c:pt>
                <c:pt idx="69">
                  <c:v>12.092499999999999</c:v>
                </c:pt>
                <c:pt idx="70">
                  <c:v>10.228333333333333</c:v>
                </c:pt>
                <c:pt idx="71">
                  <c:v>10.436999999999999</c:v>
                </c:pt>
                <c:pt idx="72">
                  <c:v>8.9484999999999992</c:v>
                </c:pt>
                <c:pt idx="73">
                  <c:v>9.5453333333333337</c:v>
                </c:pt>
                <c:pt idx="74">
                  <c:v>9.7720000000000002</c:v>
                </c:pt>
                <c:pt idx="75">
                  <c:v>9.3783333333333339</c:v>
                </c:pt>
                <c:pt idx="76">
                  <c:v>7.5674999999999999</c:v>
                </c:pt>
                <c:pt idx="77">
                  <c:v>8.4344000000000001</c:v>
                </c:pt>
                <c:pt idx="78">
                  <c:v>5.6390000000000002</c:v>
                </c:pt>
                <c:pt idx="79">
                  <c:v>5.7469999999999999</c:v>
                </c:pt>
                <c:pt idx="80">
                  <c:v>6.8114285714285714</c:v>
                </c:pt>
                <c:pt idx="81">
                  <c:v>5.2394999999999996</c:v>
                </c:pt>
                <c:pt idx="82">
                  <c:v>8.6470000000000002</c:v>
                </c:pt>
                <c:pt idx="83">
                  <c:v>10.581</c:v>
                </c:pt>
                <c:pt idx="84">
                  <c:v>5.200333333333333</c:v>
                </c:pt>
                <c:pt idx="85">
                  <c:v>4.2480000000000002</c:v>
                </c:pt>
                <c:pt idx="86">
                  <c:v>1.6355999999999999</c:v>
                </c:pt>
                <c:pt idx="87">
                  <c:v>5.5339999999999998</c:v>
                </c:pt>
                <c:pt idx="88">
                  <c:v>5.9405999999999999</c:v>
                </c:pt>
                <c:pt idx="89">
                  <c:v>15.831</c:v>
                </c:pt>
                <c:pt idx="90">
                  <c:v>5.2478333333333333</c:v>
                </c:pt>
                <c:pt idx="91">
                  <c:v>6.1353333333333335</c:v>
                </c:pt>
                <c:pt idx="92">
                  <c:v>6.1269999999999998</c:v>
                </c:pt>
                <c:pt idx="93">
                  <c:v>4.4355000000000002</c:v>
                </c:pt>
                <c:pt idx="94">
                  <c:v>1.5496666666666665</c:v>
                </c:pt>
                <c:pt idx="95">
                  <c:v>7.8005000000000004</c:v>
                </c:pt>
                <c:pt idx="96">
                  <c:v>4.5709999999999997</c:v>
                </c:pt>
                <c:pt idx="97">
                  <c:v>6.2519230769230774</c:v>
                </c:pt>
                <c:pt idx="98">
                  <c:v>6.5536666666666665</c:v>
                </c:pt>
                <c:pt idx="99">
                  <c:v>7.8897500000000003</c:v>
                </c:pt>
                <c:pt idx="100">
                  <c:v>7.9316000000000004</c:v>
                </c:pt>
                <c:pt idx="103">
                  <c:v>6.0992857142857151</c:v>
                </c:pt>
                <c:pt idx="104">
                  <c:v>4.2840833333333332</c:v>
                </c:pt>
                <c:pt idx="105">
                  <c:v>6.9080000000000004</c:v>
                </c:pt>
                <c:pt idx="106">
                  <c:v>6.8719999999999999</c:v>
                </c:pt>
                <c:pt idx="107">
                  <c:v>9.5746000000000002</c:v>
                </c:pt>
                <c:pt idx="108">
                  <c:v>9.1440000000000001</c:v>
                </c:pt>
                <c:pt idx="109">
                  <c:v>1.306</c:v>
                </c:pt>
                <c:pt idx="110">
                  <c:v>5.4660000000000002</c:v>
                </c:pt>
                <c:pt idx="111">
                  <c:v>6.8380000000000001</c:v>
                </c:pt>
                <c:pt idx="112">
                  <c:v>7.399</c:v>
                </c:pt>
                <c:pt idx="113">
                  <c:v>12.632333333333333</c:v>
                </c:pt>
                <c:pt idx="114">
                  <c:v>15.935285714285714</c:v>
                </c:pt>
                <c:pt idx="116">
                  <c:v>14.734249999999999</c:v>
                </c:pt>
                <c:pt idx="117">
                  <c:v>14.308999999999999</c:v>
                </c:pt>
                <c:pt idx="118">
                  <c:v>11.775</c:v>
                </c:pt>
                <c:pt idx="119">
                  <c:v>13.723000000000001</c:v>
                </c:pt>
                <c:pt idx="120">
                  <c:v>13.551</c:v>
                </c:pt>
                <c:pt idx="121">
                  <c:v>13.803000000000001</c:v>
                </c:pt>
                <c:pt idx="122">
                  <c:v>12.327999999999999</c:v>
                </c:pt>
                <c:pt idx="123">
                  <c:v>14.281000000000001</c:v>
                </c:pt>
                <c:pt idx="124">
                  <c:v>12.82775</c:v>
                </c:pt>
                <c:pt idx="125">
                  <c:v>10.843999999999999</c:v>
                </c:pt>
                <c:pt idx="126">
                  <c:v>14.132999999999999</c:v>
                </c:pt>
                <c:pt idx="127">
                  <c:v>13.0792</c:v>
                </c:pt>
                <c:pt idx="128">
                  <c:v>12.6</c:v>
                </c:pt>
                <c:pt idx="129">
                  <c:v>12.946999999999999</c:v>
                </c:pt>
                <c:pt idx="130">
                  <c:v>17.461333333333332</c:v>
                </c:pt>
                <c:pt idx="131">
                  <c:v>9.0012500000000006</c:v>
                </c:pt>
                <c:pt idx="132">
                  <c:v>14.912000000000001</c:v>
                </c:pt>
                <c:pt idx="133">
                  <c:v>12.104272727272727</c:v>
                </c:pt>
                <c:pt idx="134">
                  <c:v>12.84</c:v>
                </c:pt>
                <c:pt idx="135">
                  <c:v>11.7255</c:v>
                </c:pt>
                <c:pt idx="136">
                  <c:v>13.313499999999999</c:v>
                </c:pt>
                <c:pt idx="137">
                  <c:v>12.688000000000001</c:v>
                </c:pt>
                <c:pt idx="138">
                  <c:v>13.92</c:v>
                </c:pt>
                <c:pt idx="139">
                  <c:v>13.224</c:v>
                </c:pt>
                <c:pt idx="140">
                  <c:v>13.03</c:v>
                </c:pt>
                <c:pt idx="141">
                  <c:v>12.523</c:v>
                </c:pt>
                <c:pt idx="142">
                  <c:v>12.577833333333333</c:v>
                </c:pt>
                <c:pt idx="143">
                  <c:v>12.95025</c:v>
                </c:pt>
                <c:pt idx="144">
                  <c:v>14.615</c:v>
                </c:pt>
                <c:pt idx="145">
                  <c:v>10.157999999999999</c:v>
                </c:pt>
                <c:pt idx="146">
                  <c:v>16.926666666666666</c:v>
                </c:pt>
                <c:pt idx="147">
                  <c:v>12.8322</c:v>
                </c:pt>
                <c:pt idx="148">
                  <c:v>15.106999999999999</c:v>
                </c:pt>
                <c:pt idx="149">
                  <c:v>12.15</c:v>
                </c:pt>
                <c:pt idx="150">
                  <c:v>12.296250000000001</c:v>
                </c:pt>
                <c:pt idx="151">
                  <c:v>14.009</c:v>
                </c:pt>
                <c:pt idx="152">
                  <c:v>12.405285714285714</c:v>
                </c:pt>
                <c:pt idx="153">
                  <c:v>11.769</c:v>
                </c:pt>
                <c:pt idx="154">
                  <c:v>11.845000000000001</c:v>
                </c:pt>
                <c:pt idx="155">
                  <c:v>11.643599999999999</c:v>
                </c:pt>
                <c:pt idx="156">
                  <c:v>11.236000000000001</c:v>
                </c:pt>
                <c:pt idx="157">
                  <c:v>11.997999999999999</c:v>
                </c:pt>
                <c:pt idx="158">
                  <c:v>11.817</c:v>
                </c:pt>
                <c:pt idx="159">
                  <c:v>10.99</c:v>
                </c:pt>
                <c:pt idx="160">
                  <c:v>12.133727272727272</c:v>
                </c:pt>
                <c:pt idx="161">
                  <c:v>13.128</c:v>
                </c:pt>
                <c:pt idx="162">
                  <c:v>11.4034</c:v>
                </c:pt>
                <c:pt idx="163">
                  <c:v>12.348000000000001</c:v>
                </c:pt>
                <c:pt idx="164">
                  <c:v>9.8192500000000003</c:v>
                </c:pt>
                <c:pt idx="165">
                  <c:v>13.241142857142856</c:v>
                </c:pt>
                <c:pt idx="166">
                  <c:v>10.616333333333333</c:v>
                </c:pt>
                <c:pt idx="167">
                  <c:v>11.389749999999999</c:v>
                </c:pt>
                <c:pt idx="168">
                  <c:v>11.086266666666667</c:v>
                </c:pt>
                <c:pt idx="169">
                  <c:v>9.1850000000000005</c:v>
                </c:pt>
                <c:pt idx="170">
                  <c:v>11.334</c:v>
                </c:pt>
                <c:pt idx="171">
                  <c:v>11.37542857142857</c:v>
                </c:pt>
                <c:pt idx="172">
                  <c:v>10.149333333333333</c:v>
                </c:pt>
                <c:pt idx="173">
                  <c:v>11.96</c:v>
                </c:pt>
                <c:pt idx="174">
                  <c:v>11.170500000000001</c:v>
                </c:pt>
                <c:pt idx="175">
                  <c:v>11.087249999999999</c:v>
                </c:pt>
                <c:pt idx="176">
                  <c:v>11.039222222222222</c:v>
                </c:pt>
                <c:pt idx="177">
                  <c:v>11.087125</c:v>
                </c:pt>
                <c:pt idx="178">
                  <c:v>14.095000000000001</c:v>
                </c:pt>
                <c:pt idx="179">
                  <c:v>10.705</c:v>
                </c:pt>
                <c:pt idx="180">
                  <c:v>10.688000000000001</c:v>
                </c:pt>
                <c:pt idx="181">
                  <c:v>15.080333333333332</c:v>
                </c:pt>
                <c:pt idx="182">
                  <c:v>9.5765714285714285</c:v>
                </c:pt>
                <c:pt idx="183">
                  <c:v>9.1069999999999993</c:v>
                </c:pt>
                <c:pt idx="184">
                  <c:v>11.382125</c:v>
                </c:pt>
                <c:pt idx="185">
                  <c:v>10.6965</c:v>
                </c:pt>
                <c:pt idx="186">
                  <c:v>12.031000000000001</c:v>
                </c:pt>
                <c:pt idx="187">
                  <c:v>11.577</c:v>
                </c:pt>
                <c:pt idx="188">
                  <c:v>9.4051428571428577</c:v>
                </c:pt>
                <c:pt idx="189">
                  <c:v>18.359500000000001</c:v>
                </c:pt>
                <c:pt idx="190">
                  <c:v>12.017200000000001</c:v>
                </c:pt>
                <c:pt idx="191">
                  <c:v>11.556374999999999</c:v>
                </c:pt>
                <c:pt idx="192">
                  <c:v>12.8162</c:v>
                </c:pt>
                <c:pt idx="193">
                  <c:v>10.429666666666666</c:v>
                </c:pt>
                <c:pt idx="194">
                  <c:v>12.071999999999999</c:v>
                </c:pt>
                <c:pt idx="195">
                  <c:v>16.935500000000001</c:v>
                </c:pt>
                <c:pt idx="196">
                  <c:v>10.428599999999999</c:v>
                </c:pt>
                <c:pt idx="197">
                  <c:v>12.714666666666668</c:v>
                </c:pt>
                <c:pt idx="198">
                  <c:v>11.507199999999999</c:v>
                </c:pt>
                <c:pt idx="199">
                  <c:v>5.5860000000000003</c:v>
                </c:pt>
                <c:pt idx="200">
                  <c:v>16.18975</c:v>
                </c:pt>
                <c:pt idx="201">
                  <c:v>10.106999999999999</c:v>
                </c:pt>
                <c:pt idx="202">
                  <c:v>12.006</c:v>
                </c:pt>
                <c:pt idx="203">
                  <c:v>13.826375000000001</c:v>
                </c:pt>
                <c:pt idx="204">
                  <c:v>11.3285</c:v>
                </c:pt>
                <c:pt idx="205">
                  <c:v>12.468</c:v>
                </c:pt>
                <c:pt idx="206">
                  <c:v>12.366199999999999</c:v>
                </c:pt>
                <c:pt idx="207">
                  <c:v>12.3124</c:v>
                </c:pt>
                <c:pt idx="208">
                  <c:v>11.854749999999999</c:v>
                </c:pt>
                <c:pt idx="209">
                  <c:v>9.2739999999999991</c:v>
                </c:pt>
                <c:pt idx="210">
                  <c:v>13.364000000000001</c:v>
                </c:pt>
                <c:pt idx="211">
                  <c:v>12.09</c:v>
                </c:pt>
                <c:pt idx="212">
                  <c:v>11.317375</c:v>
                </c:pt>
                <c:pt idx="213">
                  <c:v>12.8431</c:v>
                </c:pt>
                <c:pt idx="214">
                  <c:v>13.696</c:v>
                </c:pt>
                <c:pt idx="215">
                  <c:v>11.406000000000001</c:v>
                </c:pt>
                <c:pt idx="216">
                  <c:v>12.234500000000001</c:v>
                </c:pt>
                <c:pt idx="217">
                  <c:v>13.305</c:v>
                </c:pt>
                <c:pt idx="218">
                  <c:v>13.731333333333332</c:v>
                </c:pt>
                <c:pt idx="219">
                  <c:v>16.361999999999998</c:v>
                </c:pt>
                <c:pt idx="220">
                  <c:v>14.064857142857143</c:v>
                </c:pt>
                <c:pt idx="221">
                  <c:v>13.590400000000001</c:v>
                </c:pt>
                <c:pt idx="222">
                  <c:v>12.510999999999999</c:v>
                </c:pt>
                <c:pt idx="223">
                  <c:v>13.1995</c:v>
                </c:pt>
                <c:pt idx="224">
                  <c:v>13.532</c:v>
                </c:pt>
                <c:pt idx="225">
                  <c:v>15.362</c:v>
                </c:pt>
                <c:pt idx="226">
                  <c:v>12.747999999999999</c:v>
                </c:pt>
                <c:pt idx="227">
                  <c:v>9.7189999999999994</c:v>
                </c:pt>
                <c:pt idx="228">
                  <c:v>16.352333333333334</c:v>
                </c:pt>
                <c:pt idx="229">
                  <c:v>13.242000000000001</c:v>
                </c:pt>
                <c:pt idx="230">
                  <c:v>14.17</c:v>
                </c:pt>
                <c:pt idx="231">
                  <c:v>14.517200000000001</c:v>
                </c:pt>
                <c:pt idx="232">
                  <c:v>17.661000000000001</c:v>
                </c:pt>
                <c:pt idx="233">
                  <c:v>8.9890000000000008</c:v>
                </c:pt>
                <c:pt idx="234">
                  <c:v>14.847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1-4ED1-BEE6-C69B1C893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732672"/>
        <c:axId val="116734208"/>
      </c:lineChart>
      <c:catAx>
        <c:axId val="11673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6734208"/>
        <c:crosses val="autoZero"/>
        <c:auto val="1"/>
        <c:lblAlgn val="ctr"/>
        <c:lblOffset val="100"/>
        <c:noMultiLvlLbl val="0"/>
      </c:catAx>
      <c:valAx>
        <c:axId val="116734208"/>
        <c:scaling>
          <c:orientation val="minMax"/>
        </c:scaling>
        <c:delete val="0"/>
        <c:axPos val="l"/>
        <c:majorGridlines/>
        <c:numFmt formatCode="#,##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67326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49205202560683E-2"/>
          <c:y val="3.4782329840348902E-2"/>
          <c:w val="0.83651579103070828"/>
          <c:h val="0.88673504627711008"/>
        </c:manualLayout>
      </c:layout>
      <c:lineChart>
        <c:grouping val="standard"/>
        <c:varyColors val="0"/>
        <c:ser>
          <c:idx val="0"/>
          <c:order val="0"/>
          <c:tx>
            <c:v>WPC Avg Daily Plant Flow (MGD)</c:v>
          </c:tx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'2014-2020'!$G$120:$G$670</c:f>
              <c:numCache>
                <c:formatCode>#,##0.000</c:formatCode>
                <c:ptCount val="551"/>
                <c:pt idx="0">
                  <c:v>8.6289999999999996</c:v>
                </c:pt>
                <c:pt idx="1">
                  <c:v>8.2739999999999991</c:v>
                </c:pt>
                <c:pt idx="2">
                  <c:v>8.34</c:v>
                </c:pt>
                <c:pt idx="3">
                  <c:v>8.1359999999999992</c:v>
                </c:pt>
                <c:pt idx="4">
                  <c:v>7.9340000000000002</c:v>
                </c:pt>
                <c:pt idx="5">
                  <c:v>7.6829999999999998</c:v>
                </c:pt>
                <c:pt idx="6">
                  <c:v>7.9189999999999996</c:v>
                </c:pt>
                <c:pt idx="7">
                  <c:v>7.6120000000000001</c:v>
                </c:pt>
                <c:pt idx="8">
                  <c:v>7.6429999999999998</c:v>
                </c:pt>
                <c:pt idx="9">
                  <c:v>7.734</c:v>
                </c:pt>
                <c:pt idx="10">
                  <c:v>7.8090000000000002</c:v>
                </c:pt>
                <c:pt idx="11">
                  <c:v>7.3460000000000001</c:v>
                </c:pt>
                <c:pt idx="12">
                  <c:v>7.4870000000000001</c:v>
                </c:pt>
                <c:pt idx="13">
                  <c:v>6.7990000000000004</c:v>
                </c:pt>
                <c:pt idx="14">
                  <c:v>7.51</c:v>
                </c:pt>
                <c:pt idx="15">
                  <c:v>7.5469999999999997</c:v>
                </c:pt>
                <c:pt idx="16">
                  <c:v>7.4569999999999999</c:v>
                </c:pt>
                <c:pt idx="17">
                  <c:v>7.0819999999999999</c:v>
                </c:pt>
                <c:pt idx="18">
                  <c:v>6.9870000000000001</c:v>
                </c:pt>
                <c:pt idx="19">
                  <c:v>7.4</c:v>
                </c:pt>
                <c:pt idx="20">
                  <c:v>7.9610000000000003</c:v>
                </c:pt>
                <c:pt idx="21">
                  <c:v>7.4820000000000002</c:v>
                </c:pt>
                <c:pt idx="22">
                  <c:v>7.6779999999999999</c:v>
                </c:pt>
                <c:pt idx="23">
                  <c:v>7.3369999999999997</c:v>
                </c:pt>
                <c:pt idx="24">
                  <c:v>7.5949999999999998</c:v>
                </c:pt>
                <c:pt idx="25">
                  <c:v>7.2050000000000001</c:v>
                </c:pt>
                <c:pt idx="26">
                  <c:v>7.2460000000000004</c:v>
                </c:pt>
                <c:pt idx="27">
                  <c:v>7.5110000000000001</c:v>
                </c:pt>
                <c:pt idx="28">
                  <c:v>6.9409999999999998</c:v>
                </c:pt>
                <c:pt idx="29">
                  <c:v>7.6639999999999997</c:v>
                </c:pt>
                <c:pt idx="30">
                  <c:v>8.0980000000000008</c:v>
                </c:pt>
                <c:pt idx="31">
                  <c:v>7.4569999999999999</c:v>
                </c:pt>
                <c:pt idx="32">
                  <c:v>7.5190000000000001</c:v>
                </c:pt>
                <c:pt idx="33">
                  <c:v>7.8250000000000002</c:v>
                </c:pt>
                <c:pt idx="34">
                  <c:v>7.5739999999999998</c:v>
                </c:pt>
                <c:pt idx="35">
                  <c:v>7.0730000000000004</c:v>
                </c:pt>
                <c:pt idx="36">
                  <c:v>7.1820000000000004</c:v>
                </c:pt>
                <c:pt idx="37">
                  <c:v>6.9889999999999999</c:v>
                </c:pt>
                <c:pt idx="38">
                  <c:v>7.1260000000000003</c:v>
                </c:pt>
                <c:pt idx="39">
                  <c:v>7.0359999999999996</c:v>
                </c:pt>
                <c:pt idx="40">
                  <c:v>6.8810000000000002</c:v>
                </c:pt>
                <c:pt idx="41">
                  <c:v>7.1180000000000003</c:v>
                </c:pt>
                <c:pt idx="42">
                  <c:v>7.0259999999999998</c:v>
                </c:pt>
                <c:pt idx="43">
                  <c:v>6.992</c:v>
                </c:pt>
                <c:pt idx="44">
                  <c:v>7.1589999999999998</c:v>
                </c:pt>
                <c:pt idx="45">
                  <c:v>7.0049999999999999</c:v>
                </c:pt>
                <c:pt idx="46">
                  <c:v>7.3739999999999997</c:v>
                </c:pt>
                <c:pt idx="47">
                  <c:v>6.75</c:v>
                </c:pt>
                <c:pt idx="48">
                  <c:v>7.2210000000000001</c:v>
                </c:pt>
                <c:pt idx="49">
                  <c:v>7.3550000000000004</c:v>
                </c:pt>
                <c:pt idx="50">
                  <c:v>7.1210000000000004</c:v>
                </c:pt>
                <c:pt idx="51">
                  <c:v>7.2130000000000001</c:v>
                </c:pt>
                <c:pt idx="52">
                  <c:v>6.4409999999999998</c:v>
                </c:pt>
                <c:pt idx="53">
                  <c:v>6.6689999999999996</c:v>
                </c:pt>
                <c:pt idx="54" formatCode="0.000">
                  <c:v>6.6840000000000002</c:v>
                </c:pt>
                <c:pt idx="55">
                  <c:v>6.7</c:v>
                </c:pt>
                <c:pt idx="56" formatCode="0.000">
                  <c:v>6.3179999999999996</c:v>
                </c:pt>
                <c:pt idx="57" formatCode="0.000">
                  <c:v>7.82</c:v>
                </c:pt>
                <c:pt idx="58" formatCode="0.000">
                  <c:v>6.758</c:v>
                </c:pt>
                <c:pt idx="59" formatCode="0.000">
                  <c:v>6.9379999999999997</c:v>
                </c:pt>
                <c:pt idx="60" formatCode="0.000">
                  <c:v>6.96</c:v>
                </c:pt>
                <c:pt idx="61" formatCode="0.000">
                  <c:v>6.58</c:v>
                </c:pt>
                <c:pt idx="62" formatCode="0.000">
                  <c:v>7.0060000000000002</c:v>
                </c:pt>
                <c:pt idx="63" formatCode="0.000">
                  <c:v>7.0750000000000002</c:v>
                </c:pt>
                <c:pt idx="64" formatCode="0.000">
                  <c:v>6.8789999999999996</c:v>
                </c:pt>
                <c:pt idx="65" formatCode="0.000">
                  <c:v>6.774</c:v>
                </c:pt>
                <c:pt idx="66" formatCode="0.000">
                  <c:v>7.8070000000000004</c:v>
                </c:pt>
                <c:pt idx="67">
                  <c:v>6.57</c:v>
                </c:pt>
                <c:pt idx="68">
                  <c:v>6.4429999999999996</c:v>
                </c:pt>
                <c:pt idx="69">
                  <c:v>6.4409999999999998</c:v>
                </c:pt>
                <c:pt idx="70">
                  <c:v>6.883</c:v>
                </c:pt>
                <c:pt idx="71">
                  <c:v>6.867</c:v>
                </c:pt>
                <c:pt idx="72">
                  <c:v>6.9550000000000001</c:v>
                </c:pt>
                <c:pt idx="73">
                  <c:v>6.7409999999999997</c:v>
                </c:pt>
                <c:pt idx="74">
                  <c:v>7.16</c:v>
                </c:pt>
                <c:pt idx="75">
                  <c:v>6.9189999999999996</c:v>
                </c:pt>
                <c:pt idx="76">
                  <c:v>6.952</c:v>
                </c:pt>
                <c:pt idx="77" formatCode="0.000">
                  <c:v>7.0389999999999997</c:v>
                </c:pt>
                <c:pt idx="78">
                  <c:v>7.1280000000000001</c:v>
                </c:pt>
                <c:pt idx="79">
                  <c:v>7.0960000000000001</c:v>
                </c:pt>
                <c:pt idx="80">
                  <c:v>7.2779999999999996</c:v>
                </c:pt>
                <c:pt idx="81">
                  <c:v>6.8970000000000002</c:v>
                </c:pt>
                <c:pt idx="82">
                  <c:v>7.3840000000000003</c:v>
                </c:pt>
                <c:pt idx="83">
                  <c:v>7.2549999999999999</c:v>
                </c:pt>
                <c:pt idx="84">
                  <c:v>7.3609999999999998</c:v>
                </c:pt>
                <c:pt idx="85">
                  <c:v>7.22</c:v>
                </c:pt>
                <c:pt idx="86">
                  <c:v>7.6769999999999996</c:v>
                </c:pt>
                <c:pt idx="87">
                  <c:v>7.1260000000000003</c:v>
                </c:pt>
                <c:pt idx="88" formatCode="0.000">
                  <c:v>6.9470000000000001</c:v>
                </c:pt>
                <c:pt idx="89" formatCode="0.000">
                  <c:v>7.1529999999999996</c:v>
                </c:pt>
                <c:pt idx="90" formatCode="0.000">
                  <c:v>7.3049999999999997</c:v>
                </c:pt>
                <c:pt idx="91" formatCode="0.000">
                  <c:v>6.8159999999999998</c:v>
                </c:pt>
                <c:pt idx="92" formatCode="0.000">
                  <c:v>7.0439999999999996</c:v>
                </c:pt>
                <c:pt idx="93" formatCode="0.000">
                  <c:v>6.91</c:v>
                </c:pt>
                <c:pt idx="94">
                  <c:v>7.367</c:v>
                </c:pt>
                <c:pt idx="95">
                  <c:v>6.4039999999999999</c:v>
                </c:pt>
                <c:pt idx="96">
                  <c:v>7.3250000000000002</c:v>
                </c:pt>
                <c:pt idx="97">
                  <c:v>7.8419999999999996</c:v>
                </c:pt>
                <c:pt idx="98">
                  <c:v>7.5979999999999999</c:v>
                </c:pt>
                <c:pt idx="99">
                  <c:v>7.7050000000000001</c:v>
                </c:pt>
                <c:pt idx="100">
                  <c:v>7.452</c:v>
                </c:pt>
                <c:pt idx="101">
                  <c:v>7.2990000000000004</c:v>
                </c:pt>
                <c:pt idx="102">
                  <c:v>7.923</c:v>
                </c:pt>
                <c:pt idx="103">
                  <c:v>8.093</c:v>
                </c:pt>
                <c:pt idx="104">
                  <c:v>7.5140000000000002</c:v>
                </c:pt>
                <c:pt idx="105">
                  <c:v>7.6580000000000004</c:v>
                </c:pt>
                <c:pt idx="106">
                  <c:v>7.9960000000000004</c:v>
                </c:pt>
                <c:pt idx="107">
                  <c:v>8.0069999999999997</c:v>
                </c:pt>
                <c:pt idx="108">
                  <c:v>7.7069999999999999</c:v>
                </c:pt>
                <c:pt idx="109">
                  <c:v>7.601</c:v>
                </c:pt>
                <c:pt idx="110">
                  <c:v>7.6760000000000002</c:v>
                </c:pt>
                <c:pt idx="111">
                  <c:v>7.4690000000000003</c:v>
                </c:pt>
                <c:pt idx="112">
                  <c:v>8.5960000000000001</c:v>
                </c:pt>
                <c:pt idx="113">
                  <c:v>8.3670000000000009</c:v>
                </c:pt>
                <c:pt idx="114">
                  <c:v>8.3689999999999998</c:v>
                </c:pt>
                <c:pt idx="115">
                  <c:v>7.3760000000000003</c:v>
                </c:pt>
                <c:pt idx="116">
                  <c:v>7.7450000000000001</c:v>
                </c:pt>
                <c:pt idx="117">
                  <c:v>7.7939999999999996</c:v>
                </c:pt>
                <c:pt idx="118">
                  <c:v>8.5120000000000005</c:v>
                </c:pt>
                <c:pt idx="119">
                  <c:v>7.87</c:v>
                </c:pt>
                <c:pt idx="120" formatCode="0.000">
                  <c:v>7.6950000000000003</c:v>
                </c:pt>
                <c:pt idx="121">
                  <c:v>7.3360000000000003</c:v>
                </c:pt>
                <c:pt idx="122">
                  <c:v>7.5060000000000002</c:v>
                </c:pt>
                <c:pt idx="123">
                  <c:v>6.8719999999999999</c:v>
                </c:pt>
                <c:pt idx="124">
                  <c:v>7.38</c:v>
                </c:pt>
                <c:pt idx="125">
                  <c:v>8.1150000000000002</c:v>
                </c:pt>
                <c:pt idx="126">
                  <c:v>7.35</c:v>
                </c:pt>
                <c:pt idx="127">
                  <c:v>7.2850000000000001</c:v>
                </c:pt>
                <c:pt idx="128">
                  <c:v>7.3460000000000001</c:v>
                </c:pt>
                <c:pt idx="131" formatCode="General">
                  <c:v>6.87</c:v>
                </c:pt>
                <c:pt idx="132" formatCode="General">
                  <c:v>6.8550000000000004</c:v>
                </c:pt>
                <c:pt idx="133" formatCode="General">
                  <c:v>7.2050000000000001</c:v>
                </c:pt>
                <c:pt idx="134" formatCode="General">
                  <c:v>7.76</c:v>
                </c:pt>
                <c:pt idx="135" formatCode="General">
                  <c:v>7.0590000000000002</c:v>
                </c:pt>
                <c:pt idx="142">
                  <c:v>7.4939999999999998</c:v>
                </c:pt>
                <c:pt idx="143">
                  <c:v>7.6470000000000002</c:v>
                </c:pt>
                <c:pt idx="144">
                  <c:v>8.6920000000000002</c:v>
                </c:pt>
                <c:pt idx="145">
                  <c:v>7.1849999999999996</c:v>
                </c:pt>
                <c:pt idx="146">
                  <c:v>7.2140000000000004</c:v>
                </c:pt>
                <c:pt idx="147">
                  <c:v>7.7290000000000001</c:v>
                </c:pt>
                <c:pt idx="148">
                  <c:v>7.532</c:v>
                </c:pt>
                <c:pt idx="149">
                  <c:v>7.3029999999999999</c:v>
                </c:pt>
                <c:pt idx="150">
                  <c:v>7.0940000000000003</c:v>
                </c:pt>
                <c:pt idx="151">
                  <c:v>7.5140000000000002</c:v>
                </c:pt>
                <c:pt idx="152">
                  <c:v>7.1159999999999997</c:v>
                </c:pt>
                <c:pt idx="153">
                  <c:v>7.3540000000000001</c:v>
                </c:pt>
                <c:pt idx="154">
                  <c:v>6.6909999999999998</c:v>
                </c:pt>
                <c:pt idx="155">
                  <c:v>6.62</c:v>
                </c:pt>
                <c:pt idx="156">
                  <c:v>6.7220000000000004</c:v>
                </c:pt>
                <c:pt idx="157">
                  <c:v>6.6769999999999996</c:v>
                </c:pt>
                <c:pt idx="158">
                  <c:v>5.7549999999999999</c:v>
                </c:pt>
                <c:pt idx="159">
                  <c:v>6.3419999999999996</c:v>
                </c:pt>
                <c:pt idx="160">
                  <c:v>6.5359999999999996</c:v>
                </c:pt>
                <c:pt idx="161">
                  <c:v>6.9939999999999998</c:v>
                </c:pt>
                <c:pt idx="162">
                  <c:v>6.5359999999999996</c:v>
                </c:pt>
                <c:pt idx="163">
                  <c:v>6.7</c:v>
                </c:pt>
                <c:pt idx="164">
                  <c:v>6.899</c:v>
                </c:pt>
                <c:pt idx="165">
                  <c:v>7.0209999999999999</c:v>
                </c:pt>
                <c:pt idx="166">
                  <c:v>6.8890000000000002</c:v>
                </c:pt>
                <c:pt idx="167">
                  <c:v>7.383</c:v>
                </c:pt>
                <c:pt idx="168">
                  <c:v>6.9390000000000001</c:v>
                </c:pt>
                <c:pt idx="169">
                  <c:v>6.8319999999999999</c:v>
                </c:pt>
                <c:pt idx="170">
                  <c:v>6.9329999999999998</c:v>
                </c:pt>
                <c:pt idx="171">
                  <c:v>6.8620000000000001</c:v>
                </c:pt>
                <c:pt idx="172">
                  <c:v>6.8920000000000003</c:v>
                </c:pt>
                <c:pt idx="173">
                  <c:v>6.7510000000000003</c:v>
                </c:pt>
                <c:pt idx="174">
                  <c:v>7.117</c:v>
                </c:pt>
                <c:pt idx="175">
                  <c:v>7.1920000000000002</c:v>
                </c:pt>
                <c:pt idx="176">
                  <c:v>7.2439999999999998</c:v>
                </c:pt>
                <c:pt idx="177">
                  <c:v>7.1120000000000001</c:v>
                </c:pt>
                <c:pt idx="178">
                  <c:v>7.085</c:v>
                </c:pt>
                <c:pt idx="179">
                  <c:v>7.0140000000000002</c:v>
                </c:pt>
                <c:pt idx="180">
                  <c:v>7.1479999999999997</c:v>
                </c:pt>
                <c:pt idx="181">
                  <c:v>7.0010000000000003</c:v>
                </c:pt>
                <c:pt idx="182">
                  <c:v>7.2519999999999998</c:v>
                </c:pt>
                <c:pt idx="183">
                  <c:v>7.9710000000000001</c:v>
                </c:pt>
                <c:pt idx="184">
                  <c:v>7.1769999999999996</c:v>
                </c:pt>
                <c:pt idx="185">
                  <c:v>7.423</c:v>
                </c:pt>
                <c:pt idx="186">
                  <c:v>7.4340000000000002</c:v>
                </c:pt>
                <c:pt idx="187">
                  <c:v>7.95</c:v>
                </c:pt>
                <c:pt idx="188">
                  <c:v>7.6539999999999999</c:v>
                </c:pt>
                <c:pt idx="189">
                  <c:v>8.484</c:v>
                </c:pt>
                <c:pt idx="190">
                  <c:v>6.6529999999999996</c:v>
                </c:pt>
                <c:pt idx="191">
                  <c:v>7.4139999999999997</c:v>
                </c:pt>
                <c:pt idx="192">
                  <c:v>8.1709999999999994</c:v>
                </c:pt>
                <c:pt idx="193">
                  <c:v>7.8849999999999998</c:v>
                </c:pt>
                <c:pt idx="194">
                  <c:v>9.5589999999999993</c:v>
                </c:pt>
                <c:pt idx="195">
                  <c:v>9.2430000000000003</c:v>
                </c:pt>
                <c:pt idx="196">
                  <c:v>9.3979999999999997</c:v>
                </c:pt>
                <c:pt idx="197">
                  <c:v>10.86</c:v>
                </c:pt>
                <c:pt idx="198">
                  <c:v>11.734</c:v>
                </c:pt>
                <c:pt idx="199">
                  <c:v>10.471</c:v>
                </c:pt>
                <c:pt idx="200">
                  <c:v>11.818</c:v>
                </c:pt>
                <c:pt idx="201">
                  <c:v>11.664999999999999</c:v>
                </c:pt>
                <c:pt idx="202">
                  <c:v>8.7750000000000004</c:v>
                </c:pt>
                <c:pt idx="203">
                  <c:v>10.93</c:v>
                </c:pt>
                <c:pt idx="204">
                  <c:v>10.776999999999999</c:v>
                </c:pt>
                <c:pt idx="205">
                  <c:v>11.762</c:v>
                </c:pt>
                <c:pt idx="206">
                  <c:v>10.085000000000001</c:v>
                </c:pt>
                <c:pt idx="207">
                  <c:v>9.5570000000000004</c:v>
                </c:pt>
                <c:pt idx="208">
                  <c:v>9.4320000000000004</c:v>
                </c:pt>
                <c:pt idx="209">
                  <c:v>10.948</c:v>
                </c:pt>
                <c:pt idx="210">
                  <c:v>10.231</c:v>
                </c:pt>
                <c:pt idx="211">
                  <c:v>9.7720000000000002</c:v>
                </c:pt>
                <c:pt idx="212">
                  <c:v>10.069000000000001</c:v>
                </c:pt>
                <c:pt idx="213">
                  <c:v>10.11</c:v>
                </c:pt>
                <c:pt idx="214">
                  <c:v>9.9489999999999998</c:v>
                </c:pt>
                <c:pt idx="215">
                  <c:v>9.6430000000000007</c:v>
                </c:pt>
                <c:pt idx="216">
                  <c:v>9.2309999999999999</c:v>
                </c:pt>
                <c:pt idx="217">
                  <c:v>9.4420000000000002</c:v>
                </c:pt>
                <c:pt idx="218">
                  <c:v>9.7949999999999999</c:v>
                </c:pt>
                <c:pt idx="219">
                  <c:v>11.101000000000001</c:v>
                </c:pt>
                <c:pt idx="220">
                  <c:v>11.164</c:v>
                </c:pt>
                <c:pt idx="221">
                  <c:v>14.092000000000001</c:v>
                </c:pt>
                <c:pt idx="222">
                  <c:v>13.294</c:v>
                </c:pt>
                <c:pt idx="223">
                  <c:v>12.224</c:v>
                </c:pt>
                <c:pt idx="224">
                  <c:v>11.87</c:v>
                </c:pt>
                <c:pt idx="225">
                  <c:v>10.686999999999999</c:v>
                </c:pt>
                <c:pt idx="226">
                  <c:v>11.359</c:v>
                </c:pt>
                <c:pt idx="227">
                  <c:v>10</c:v>
                </c:pt>
                <c:pt idx="228">
                  <c:v>9.9</c:v>
                </c:pt>
                <c:pt idx="229">
                  <c:v>9.73</c:v>
                </c:pt>
                <c:pt idx="230">
                  <c:v>9.4260000000000002</c:v>
                </c:pt>
                <c:pt idx="231">
                  <c:v>9.2309999999999999</c:v>
                </c:pt>
                <c:pt idx="232">
                  <c:v>8.8420000000000005</c:v>
                </c:pt>
                <c:pt idx="233">
                  <c:v>9.1229999999999993</c:v>
                </c:pt>
                <c:pt idx="234">
                  <c:v>9.2569999999999997</c:v>
                </c:pt>
                <c:pt idx="235">
                  <c:v>8.49</c:v>
                </c:pt>
                <c:pt idx="236">
                  <c:v>8.3979999999999997</c:v>
                </c:pt>
                <c:pt idx="237">
                  <c:v>11.537000000000001</c:v>
                </c:pt>
                <c:pt idx="238">
                  <c:v>9.0289999999999999</c:v>
                </c:pt>
                <c:pt idx="239">
                  <c:v>9.1150000000000002</c:v>
                </c:pt>
                <c:pt idx="240">
                  <c:v>8.3529999999999998</c:v>
                </c:pt>
                <c:pt idx="241">
                  <c:v>8.5860000000000003</c:v>
                </c:pt>
                <c:pt idx="242">
                  <c:v>8.0039999999999996</c:v>
                </c:pt>
                <c:pt idx="243">
                  <c:v>8.7769999999999992</c:v>
                </c:pt>
                <c:pt idx="244">
                  <c:v>9.1010000000000009</c:v>
                </c:pt>
                <c:pt idx="245">
                  <c:v>8.8260000000000005</c:v>
                </c:pt>
                <c:pt idx="246">
                  <c:v>8.1519999999999992</c:v>
                </c:pt>
                <c:pt idx="247">
                  <c:v>8.0060000000000002</c:v>
                </c:pt>
                <c:pt idx="248">
                  <c:v>6.7266000000000004</c:v>
                </c:pt>
                <c:pt idx="249">
                  <c:v>6.6957000000000004</c:v>
                </c:pt>
                <c:pt idx="250">
                  <c:v>6.9215999999999998</c:v>
                </c:pt>
                <c:pt idx="251">
                  <c:v>6.6264000000000003</c:v>
                </c:pt>
                <c:pt idx="252">
                  <c:v>6.6927000000000003</c:v>
                </c:pt>
                <c:pt idx="253">
                  <c:v>6.9306999999999999</c:v>
                </c:pt>
                <c:pt idx="254">
                  <c:v>6.7115</c:v>
                </c:pt>
                <c:pt idx="255">
                  <c:v>6.508</c:v>
                </c:pt>
                <c:pt idx="256">
                  <c:v>6.7130000000000001</c:v>
                </c:pt>
                <c:pt idx="257">
                  <c:v>6.5640000000000001</c:v>
                </c:pt>
                <c:pt idx="258">
                  <c:v>7.0270000000000001</c:v>
                </c:pt>
                <c:pt idx="259">
                  <c:v>6.891</c:v>
                </c:pt>
                <c:pt idx="260">
                  <c:v>7.0209999999999999</c:v>
                </c:pt>
                <c:pt idx="261">
                  <c:v>8.0210000000000008</c:v>
                </c:pt>
                <c:pt idx="262">
                  <c:v>7.9349999999999996</c:v>
                </c:pt>
                <c:pt idx="263">
                  <c:v>8.5470000000000006</c:v>
                </c:pt>
                <c:pt idx="264">
                  <c:v>7.4939999999999998</c:v>
                </c:pt>
                <c:pt idx="265">
                  <c:v>7.3520000000000003</c:v>
                </c:pt>
                <c:pt idx="266">
                  <c:v>8.109</c:v>
                </c:pt>
                <c:pt idx="267">
                  <c:v>7.63</c:v>
                </c:pt>
                <c:pt idx="268">
                  <c:v>7.7709999999999999</c:v>
                </c:pt>
                <c:pt idx="269">
                  <c:v>7.4189999999999996</c:v>
                </c:pt>
                <c:pt idx="270">
                  <c:v>7.2039999999999997</c:v>
                </c:pt>
                <c:pt idx="271">
                  <c:v>7.12</c:v>
                </c:pt>
                <c:pt idx="272">
                  <c:v>8.3729999999999993</c:v>
                </c:pt>
                <c:pt idx="273">
                  <c:v>8.2330000000000005</c:v>
                </c:pt>
                <c:pt idx="274">
                  <c:v>9.766</c:v>
                </c:pt>
                <c:pt idx="275">
                  <c:v>8.6720000000000006</c:v>
                </c:pt>
                <c:pt idx="276">
                  <c:v>8.8010000000000002</c:v>
                </c:pt>
                <c:pt idx="277">
                  <c:v>12.3</c:v>
                </c:pt>
                <c:pt idx="278">
                  <c:v>10.592000000000001</c:v>
                </c:pt>
                <c:pt idx="279">
                  <c:v>8.5389999999999997</c:v>
                </c:pt>
                <c:pt idx="280">
                  <c:v>8.15</c:v>
                </c:pt>
                <c:pt idx="281">
                  <c:v>8.077</c:v>
                </c:pt>
                <c:pt idx="282">
                  <c:v>8.5830000000000002</c:v>
                </c:pt>
                <c:pt idx="283">
                  <c:v>8.5410000000000004</c:v>
                </c:pt>
                <c:pt idx="284">
                  <c:v>10.558999999999999</c:v>
                </c:pt>
                <c:pt idx="285">
                  <c:v>8.3800000000000008</c:v>
                </c:pt>
                <c:pt idx="286" formatCode="0.000">
                  <c:v>9.4619999999999997</c:v>
                </c:pt>
                <c:pt idx="287" formatCode="0.000">
                  <c:v>10.308</c:v>
                </c:pt>
                <c:pt idx="288" formatCode="0.000">
                  <c:v>8.9190000000000005</c:v>
                </c:pt>
                <c:pt idx="289" formatCode="0.000">
                  <c:v>8.8930000000000007</c:v>
                </c:pt>
                <c:pt idx="290" formatCode="0.000">
                  <c:v>8.7449999999999992</c:v>
                </c:pt>
                <c:pt idx="291" formatCode="0.000">
                  <c:v>9.6029999999999998</c:v>
                </c:pt>
                <c:pt idx="292" formatCode="0.000">
                  <c:v>8.0489999999999995</c:v>
                </c:pt>
                <c:pt idx="293" formatCode="0.000">
                  <c:v>8.5050000000000008</c:v>
                </c:pt>
                <c:pt idx="294" formatCode="0.000">
                  <c:v>8.234</c:v>
                </c:pt>
                <c:pt idx="295" formatCode="0.000">
                  <c:v>8.2249999999999996</c:v>
                </c:pt>
                <c:pt idx="296" formatCode="0.000">
                  <c:v>7.84</c:v>
                </c:pt>
                <c:pt idx="297" formatCode="0.000">
                  <c:v>8.2100000000000009</c:v>
                </c:pt>
                <c:pt idx="298" formatCode="0.000">
                  <c:v>9.1210000000000004</c:v>
                </c:pt>
                <c:pt idx="299" formatCode="0.000">
                  <c:v>8.5210000000000008</c:v>
                </c:pt>
                <c:pt idx="300" formatCode="0.000">
                  <c:v>9.7780000000000005</c:v>
                </c:pt>
                <c:pt idx="301" formatCode="0.000">
                  <c:v>10.067</c:v>
                </c:pt>
                <c:pt idx="302" formatCode="0.000">
                  <c:v>8.7490000000000006</c:v>
                </c:pt>
                <c:pt idx="303" formatCode="0.000">
                  <c:v>8.7859999999999996</c:v>
                </c:pt>
                <c:pt idx="304" formatCode="0.000">
                  <c:v>9.2680000000000007</c:v>
                </c:pt>
                <c:pt idx="305">
                  <c:v>8.0909999999999993</c:v>
                </c:pt>
                <c:pt idx="306">
                  <c:v>8.6430000000000007</c:v>
                </c:pt>
                <c:pt idx="307">
                  <c:v>7.984</c:v>
                </c:pt>
                <c:pt idx="308">
                  <c:v>8.2089999999999996</c:v>
                </c:pt>
                <c:pt idx="309">
                  <c:v>8.7650000000000006</c:v>
                </c:pt>
                <c:pt idx="310">
                  <c:v>8.3320000000000007</c:v>
                </c:pt>
                <c:pt idx="311">
                  <c:v>8.2370000000000001</c:v>
                </c:pt>
                <c:pt idx="312">
                  <c:v>8.2370000000000001</c:v>
                </c:pt>
                <c:pt idx="313">
                  <c:v>9.7159999999999993</c:v>
                </c:pt>
                <c:pt idx="314">
                  <c:v>8.7219999999999995</c:v>
                </c:pt>
                <c:pt idx="315">
                  <c:v>8.0180000000000007</c:v>
                </c:pt>
                <c:pt idx="316">
                  <c:v>8.6539999999999999</c:v>
                </c:pt>
                <c:pt idx="317">
                  <c:v>8.3309999999999995</c:v>
                </c:pt>
                <c:pt idx="318">
                  <c:v>9.0410000000000004</c:v>
                </c:pt>
                <c:pt idx="319">
                  <c:v>8.5139999999999993</c:v>
                </c:pt>
                <c:pt idx="320">
                  <c:v>8.3569999999999993</c:v>
                </c:pt>
                <c:pt idx="321">
                  <c:v>8.1620000000000008</c:v>
                </c:pt>
                <c:pt idx="322">
                  <c:v>10.465</c:v>
                </c:pt>
                <c:pt idx="323">
                  <c:v>8.9030000000000005</c:v>
                </c:pt>
                <c:pt idx="324">
                  <c:v>8.9440000000000008</c:v>
                </c:pt>
                <c:pt idx="325">
                  <c:v>9.8490000000000002</c:v>
                </c:pt>
                <c:pt idx="326">
                  <c:v>9.4169999999999998</c:v>
                </c:pt>
                <c:pt idx="327">
                  <c:v>9.0470000000000006</c:v>
                </c:pt>
                <c:pt idx="328">
                  <c:v>8.9489999999999998</c:v>
                </c:pt>
                <c:pt idx="329">
                  <c:v>9.0250000000000004</c:v>
                </c:pt>
                <c:pt idx="330">
                  <c:v>8.2409999999999997</c:v>
                </c:pt>
                <c:pt idx="331">
                  <c:v>8.3160000000000007</c:v>
                </c:pt>
                <c:pt idx="332">
                  <c:v>8.6069999999999993</c:v>
                </c:pt>
                <c:pt idx="333">
                  <c:v>8.7010000000000005</c:v>
                </c:pt>
                <c:pt idx="334">
                  <c:v>8.7959999999999994</c:v>
                </c:pt>
                <c:pt idx="335">
                  <c:v>7.9560000000000004</c:v>
                </c:pt>
                <c:pt idx="336">
                  <c:v>9.375</c:v>
                </c:pt>
                <c:pt idx="337">
                  <c:v>7.7910000000000004</c:v>
                </c:pt>
                <c:pt idx="338">
                  <c:v>7.8120000000000003</c:v>
                </c:pt>
                <c:pt idx="339" formatCode="0.000">
                  <c:v>8.2409999999999997</c:v>
                </c:pt>
                <c:pt idx="340">
                  <c:v>8.09</c:v>
                </c:pt>
                <c:pt idx="341">
                  <c:v>7.742</c:v>
                </c:pt>
                <c:pt idx="342">
                  <c:v>7.8140000000000001</c:v>
                </c:pt>
                <c:pt idx="343">
                  <c:v>8.7040000000000006</c:v>
                </c:pt>
                <c:pt idx="344">
                  <c:v>7.2350000000000003</c:v>
                </c:pt>
                <c:pt idx="345">
                  <c:v>7.9850000000000003</c:v>
                </c:pt>
                <c:pt idx="346">
                  <c:v>8.2889999999999997</c:v>
                </c:pt>
                <c:pt idx="347">
                  <c:v>7.9749999999999996</c:v>
                </c:pt>
                <c:pt idx="348">
                  <c:v>8.6039999999999992</c:v>
                </c:pt>
                <c:pt idx="349">
                  <c:v>8.1240000000000006</c:v>
                </c:pt>
                <c:pt idx="350">
                  <c:v>7.9219999999999997</c:v>
                </c:pt>
                <c:pt idx="351">
                  <c:v>7.9139999999999997</c:v>
                </c:pt>
                <c:pt idx="352">
                  <c:v>7.7461000000000002</c:v>
                </c:pt>
                <c:pt idx="353">
                  <c:v>9.7040000000000006</c:v>
                </c:pt>
                <c:pt idx="354">
                  <c:v>9.0440000000000005</c:v>
                </c:pt>
                <c:pt idx="355">
                  <c:v>8.1010000000000009</c:v>
                </c:pt>
                <c:pt idx="356">
                  <c:v>10.145</c:v>
                </c:pt>
                <c:pt idx="357">
                  <c:v>9.8450000000000006</c:v>
                </c:pt>
                <c:pt idx="358">
                  <c:v>8.3059999999999992</c:v>
                </c:pt>
                <c:pt idx="359">
                  <c:v>7.9889999999999999</c:v>
                </c:pt>
                <c:pt idx="360">
                  <c:v>8.5579999999999998</c:v>
                </c:pt>
                <c:pt idx="361">
                  <c:v>11.173</c:v>
                </c:pt>
                <c:pt idx="362">
                  <c:v>10.442</c:v>
                </c:pt>
                <c:pt idx="363">
                  <c:v>8.3629999999999995</c:v>
                </c:pt>
                <c:pt idx="364">
                  <c:v>8.2330000000000005</c:v>
                </c:pt>
                <c:pt idx="365">
                  <c:v>8.1929999999999996</c:v>
                </c:pt>
                <c:pt idx="366">
                  <c:v>9.9600000000000009</c:v>
                </c:pt>
                <c:pt idx="367">
                  <c:v>8.8610000000000007</c:v>
                </c:pt>
                <c:pt idx="368">
                  <c:v>9.0329999999999995</c:v>
                </c:pt>
                <c:pt idx="369">
                  <c:v>8.9079999999999995</c:v>
                </c:pt>
                <c:pt idx="370">
                  <c:v>8.5809999999999995</c:v>
                </c:pt>
                <c:pt idx="371">
                  <c:v>8.1560000000000006</c:v>
                </c:pt>
                <c:pt idx="372">
                  <c:v>7.8</c:v>
                </c:pt>
                <c:pt idx="373">
                  <c:v>7.7089999999999996</c:v>
                </c:pt>
                <c:pt idx="374">
                  <c:v>8.0109999999999992</c:v>
                </c:pt>
                <c:pt idx="375">
                  <c:v>7.6390000000000002</c:v>
                </c:pt>
                <c:pt idx="376">
                  <c:v>7.8120000000000003</c:v>
                </c:pt>
                <c:pt idx="377">
                  <c:v>7.7720000000000002</c:v>
                </c:pt>
                <c:pt idx="378">
                  <c:v>7.774</c:v>
                </c:pt>
                <c:pt idx="379">
                  <c:v>8.8680000000000003</c:v>
                </c:pt>
                <c:pt idx="380">
                  <c:v>7.7990000000000004</c:v>
                </c:pt>
                <c:pt idx="381">
                  <c:v>7.5110000000000001</c:v>
                </c:pt>
                <c:pt idx="382">
                  <c:v>7.125</c:v>
                </c:pt>
                <c:pt idx="383">
                  <c:v>7.65</c:v>
                </c:pt>
                <c:pt idx="384">
                  <c:v>7.3179999999999996</c:v>
                </c:pt>
                <c:pt idx="385">
                  <c:v>7.4189999999999996</c:v>
                </c:pt>
                <c:pt idx="386">
                  <c:v>7.085</c:v>
                </c:pt>
                <c:pt idx="387">
                  <c:v>7.0359999999999996</c:v>
                </c:pt>
                <c:pt idx="388">
                  <c:v>8.0359999999999996</c:v>
                </c:pt>
                <c:pt idx="389">
                  <c:v>8.3450000000000006</c:v>
                </c:pt>
                <c:pt idx="390">
                  <c:v>6.5720000000000001</c:v>
                </c:pt>
                <c:pt idx="391">
                  <c:v>6.742</c:v>
                </c:pt>
                <c:pt idx="392">
                  <c:v>6.26</c:v>
                </c:pt>
                <c:pt idx="393">
                  <c:v>6.6820000000000004</c:v>
                </c:pt>
                <c:pt idx="394">
                  <c:v>6.47</c:v>
                </c:pt>
                <c:pt idx="395">
                  <c:v>6.3739999999999997</c:v>
                </c:pt>
                <c:pt idx="396">
                  <c:v>6.8330000000000002</c:v>
                </c:pt>
                <c:pt idx="397">
                  <c:v>6.202</c:v>
                </c:pt>
                <c:pt idx="398">
                  <c:v>6.5339999999999998</c:v>
                </c:pt>
                <c:pt idx="399">
                  <c:v>6.1980000000000004</c:v>
                </c:pt>
                <c:pt idx="400">
                  <c:v>6.4039999999999999</c:v>
                </c:pt>
                <c:pt idx="401">
                  <c:v>6.3520000000000003</c:v>
                </c:pt>
                <c:pt idx="402">
                  <c:v>6.2939999999999996</c:v>
                </c:pt>
                <c:pt idx="403">
                  <c:v>6.048</c:v>
                </c:pt>
                <c:pt idx="404">
                  <c:v>6.1680000000000001</c:v>
                </c:pt>
                <c:pt idx="405">
                  <c:v>6.2210000000000001</c:v>
                </c:pt>
                <c:pt idx="406">
                  <c:v>6.3250000000000002</c:v>
                </c:pt>
                <c:pt idx="407">
                  <c:v>6.5469999999999997</c:v>
                </c:pt>
                <c:pt idx="408">
                  <c:v>6.32</c:v>
                </c:pt>
                <c:pt idx="409">
                  <c:v>7.1020000000000003</c:v>
                </c:pt>
                <c:pt idx="410">
                  <c:v>6.4059999999999997</c:v>
                </c:pt>
                <c:pt idx="411">
                  <c:v>6.4630000000000001</c:v>
                </c:pt>
                <c:pt idx="412">
                  <c:v>6.89</c:v>
                </c:pt>
                <c:pt idx="413">
                  <c:v>6.4189999999999996</c:v>
                </c:pt>
                <c:pt idx="414">
                  <c:v>6.6829999999999998</c:v>
                </c:pt>
                <c:pt idx="415">
                  <c:v>6.4870000000000001</c:v>
                </c:pt>
                <c:pt idx="416">
                  <c:v>6.431</c:v>
                </c:pt>
                <c:pt idx="417">
                  <c:v>6.258</c:v>
                </c:pt>
                <c:pt idx="418">
                  <c:v>6.859</c:v>
                </c:pt>
                <c:pt idx="419">
                  <c:v>7.77</c:v>
                </c:pt>
                <c:pt idx="420">
                  <c:v>7.3129999999999997</c:v>
                </c:pt>
                <c:pt idx="421">
                  <c:v>8.4879999999999995</c:v>
                </c:pt>
                <c:pt idx="422">
                  <c:v>7.69</c:v>
                </c:pt>
                <c:pt idx="423">
                  <c:v>7.8890000000000002</c:v>
                </c:pt>
                <c:pt idx="424">
                  <c:v>7.468</c:v>
                </c:pt>
                <c:pt idx="425">
                  <c:v>7.9690000000000003</c:v>
                </c:pt>
                <c:pt idx="426">
                  <c:v>7.0979999999999999</c:v>
                </c:pt>
                <c:pt idx="427">
                  <c:v>7.4119999999999999</c:v>
                </c:pt>
                <c:pt idx="428">
                  <c:v>7.0910000000000002</c:v>
                </c:pt>
                <c:pt idx="429">
                  <c:v>7.1989999999999998</c:v>
                </c:pt>
                <c:pt idx="430">
                  <c:v>7.23</c:v>
                </c:pt>
                <c:pt idx="431">
                  <c:v>6.94</c:v>
                </c:pt>
                <c:pt idx="432">
                  <c:v>6.875</c:v>
                </c:pt>
                <c:pt idx="433">
                  <c:v>7.117</c:v>
                </c:pt>
                <c:pt idx="434">
                  <c:v>6.976</c:v>
                </c:pt>
                <c:pt idx="435">
                  <c:v>6.9630000000000001</c:v>
                </c:pt>
                <c:pt idx="436">
                  <c:v>7.141</c:v>
                </c:pt>
                <c:pt idx="437">
                  <c:v>6.9080000000000004</c:v>
                </c:pt>
                <c:pt idx="438">
                  <c:v>6.7939999999999996</c:v>
                </c:pt>
                <c:pt idx="439">
                  <c:v>7.4370000000000003</c:v>
                </c:pt>
                <c:pt idx="440">
                  <c:v>7.5380000000000003</c:v>
                </c:pt>
                <c:pt idx="441">
                  <c:v>7.4589999999999996</c:v>
                </c:pt>
                <c:pt idx="442">
                  <c:v>7.101</c:v>
                </c:pt>
                <c:pt idx="443">
                  <c:v>7.1189999999999998</c:v>
                </c:pt>
                <c:pt idx="444">
                  <c:v>7.1879999999999997</c:v>
                </c:pt>
                <c:pt idx="445">
                  <c:v>6.9429999999999996</c:v>
                </c:pt>
                <c:pt idx="446">
                  <c:v>7.17</c:v>
                </c:pt>
                <c:pt idx="447">
                  <c:v>7.3</c:v>
                </c:pt>
                <c:pt idx="448">
                  <c:v>7.4029999999999996</c:v>
                </c:pt>
                <c:pt idx="449">
                  <c:v>8</c:v>
                </c:pt>
                <c:pt idx="450">
                  <c:v>7.77</c:v>
                </c:pt>
                <c:pt idx="451">
                  <c:v>8.0779999999999994</c:v>
                </c:pt>
                <c:pt idx="452">
                  <c:v>7.51</c:v>
                </c:pt>
                <c:pt idx="453">
                  <c:v>7.4930000000000003</c:v>
                </c:pt>
                <c:pt idx="454">
                  <c:v>7.2130000000000001</c:v>
                </c:pt>
                <c:pt idx="455">
                  <c:v>6.6660000000000004</c:v>
                </c:pt>
                <c:pt idx="456">
                  <c:v>7.7210000000000001</c:v>
                </c:pt>
                <c:pt idx="457">
                  <c:v>7.1589999999999998</c:v>
                </c:pt>
                <c:pt idx="458">
                  <c:v>7.21</c:v>
                </c:pt>
                <c:pt idx="459">
                  <c:v>7.27</c:v>
                </c:pt>
                <c:pt idx="460">
                  <c:v>7.14</c:v>
                </c:pt>
                <c:pt idx="461">
                  <c:v>7.3479999999999999</c:v>
                </c:pt>
                <c:pt idx="462">
                  <c:v>6.7759999999999998</c:v>
                </c:pt>
                <c:pt idx="463">
                  <c:v>7.0529999999999999</c:v>
                </c:pt>
                <c:pt idx="464" formatCode="General">
                  <c:v>7.2939999999999996</c:v>
                </c:pt>
                <c:pt idx="465">
                  <c:v>6.9809999999999999</c:v>
                </c:pt>
                <c:pt idx="466">
                  <c:v>7.0609999999999999</c:v>
                </c:pt>
                <c:pt idx="467">
                  <c:v>8.4459999999999997</c:v>
                </c:pt>
                <c:pt idx="468">
                  <c:v>7.4870000000000001</c:v>
                </c:pt>
                <c:pt idx="469">
                  <c:v>8.2080000000000002</c:v>
                </c:pt>
                <c:pt idx="470">
                  <c:v>7.7779999999999996</c:v>
                </c:pt>
                <c:pt idx="471">
                  <c:v>7.617</c:v>
                </c:pt>
                <c:pt idx="472">
                  <c:v>8.01</c:v>
                </c:pt>
                <c:pt idx="473">
                  <c:v>7.77</c:v>
                </c:pt>
                <c:pt idx="474">
                  <c:v>7.6280000000000001</c:v>
                </c:pt>
                <c:pt idx="475">
                  <c:v>7.42</c:v>
                </c:pt>
                <c:pt idx="476">
                  <c:v>7.3789999999999996</c:v>
                </c:pt>
                <c:pt idx="477">
                  <c:v>7.2160000000000002</c:v>
                </c:pt>
                <c:pt idx="478">
                  <c:v>7.3860000000000001</c:v>
                </c:pt>
                <c:pt idx="479">
                  <c:v>7.4790000000000001</c:v>
                </c:pt>
                <c:pt idx="480">
                  <c:v>7.2590000000000003</c:v>
                </c:pt>
                <c:pt idx="481">
                  <c:v>8.4979999999999993</c:v>
                </c:pt>
                <c:pt idx="482">
                  <c:v>8.4700000000000006</c:v>
                </c:pt>
                <c:pt idx="483">
                  <c:v>8.1340000000000003</c:v>
                </c:pt>
                <c:pt idx="484">
                  <c:v>7.9029999999999996</c:v>
                </c:pt>
                <c:pt idx="485">
                  <c:v>7.63</c:v>
                </c:pt>
                <c:pt idx="486">
                  <c:v>7.4139999999999997</c:v>
                </c:pt>
                <c:pt idx="487">
                  <c:v>7.593</c:v>
                </c:pt>
                <c:pt idx="488">
                  <c:v>7.3970000000000002</c:v>
                </c:pt>
                <c:pt idx="489">
                  <c:v>7.2469999999999999</c:v>
                </c:pt>
                <c:pt idx="490">
                  <c:v>8.423</c:v>
                </c:pt>
                <c:pt idx="491">
                  <c:v>7.593</c:v>
                </c:pt>
                <c:pt idx="492">
                  <c:v>7.681</c:v>
                </c:pt>
                <c:pt idx="493">
                  <c:v>7.6520000000000001</c:v>
                </c:pt>
                <c:pt idx="494">
                  <c:v>7.4580000000000002</c:v>
                </c:pt>
                <c:pt idx="495">
                  <c:v>7.24</c:v>
                </c:pt>
                <c:pt idx="496">
                  <c:v>7.3890000000000002</c:v>
                </c:pt>
                <c:pt idx="497">
                  <c:v>7.258</c:v>
                </c:pt>
                <c:pt idx="498">
                  <c:v>7.351</c:v>
                </c:pt>
                <c:pt idx="499">
                  <c:v>7.2119999999999997</c:v>
                </c:pt>
                <c:pt idx="500">
                  <c:v>7.3369999999999997</c:v>
                </c:pt>
                <c:pt idx="501">
                  <c:v>6.97</c:v>
                </c:pt>
                <c:pt idx="502">
                  <c:v>7.2290000000000001</c:v>
                </c:pt>
                <c:pt idx="503">
                  <c:v>6.968</c:v>
                </c:pt>
                <c:pt idx="504">
                  <c:v>7.1449999999999996</c:v>
                </c:pt>
                <c:pt idx="505">
                  <c:v>6.8109999999999999</c:v>
                </c:pt>
                <c:pt idx="506">
                  <c:v>7.0119999999999996</c:v>
                </c:pt>
                <c:pt idx="507">
                  <c:v>6.9219999999999997</c:v>
                </c:pt>
                <c:pt idx="508">
                  <c:v>6.9260000000000002</c:v>
                </c:pt>
                <c:pt idx="509">
                  <c:v>7.1749999999999998</c:v>
                </c:pt>
                <c:pt idx="510">
                  <c:v>6.9089999999999998</c:v>
                </c:pt>
                <c:pt idx="511">
                  <c:v>6.7539999999999996</c:v>
                </c:pt>
                <c:pt idx="512">
                  <c:v>6.87</c:v>
                </c:pt>
                <c:pt idx="513">
                  <c:v>6.6449999999999996</c:v>
                </c:pt>
                <c:pt idx="514">
                  <c:v>6.6239999999999997</c:v>
                </c:pt>
                <c:pt idx="515">
                  <c:v>6.742</c:v>
                </c:pt>
                <c:pt idx="516">
                  <c:v>6.8559999999999999</c:v>
                </c:pt>
                <c:pt idx="517">
                  <c:v>6.7709999999999999</c:v>
                </c:pt>
                <c:pt idx="518">
                  <c:v>7.41</c:v>
                </c:pt>
                <c:pt idx="519">
                  <c:v>6.47</c:v>
                </c:pt>
                <c:pt idx="520">
                  <c:v>6.6239999999999997</c:v>
                </c:pt>
                <c:pt idx="521">
                  <c:v>6.6680000000000001</c:v>
                </c:pt>
                <c:pt idx="522">
                  <c:v>6.5019999999999998</c:v>
                </c:pt>
                <c:pt idx="523">
                  <c:v>6.6959999999999997</c:v>
                </c:pt>
                <c:pt idx="524">
                  <c:v>6.6079999999999997</c:v>
                </c:pt>
                <c:pt idx="525">
                  <c:v>7.0179999999999998</c:v>
                </c:pt>
                <c:pt idx="526">
                  <c:v>6.03</c:v>
                </c:pt>
                <c:pt idx="527">
                  <c:v>6.7069999999999999</c:v>
                </c:pt>
                <c:pt idx="528">
                  <c:v>6.524</c:v>
                </c:pt>
                <c:pt idx="529">
                  <c:v>6.6820000000000004</c:v>
                </c:pt>
                <c:pt idx="530">
                  <c:v>6.6139999999999999</c:v>
                </c:pt>
                <c:pt idx="531">
                  <c:v>6.6180000000000003</c:v>
                </c:pt>
                <c:pt idx="532">
                  <c:v>6.5789999999999997</c:v>
                </c:pt>
                <c:pt idx="533">
                  <c:v>6.74</c:v>
                </c:pt>
                <c:pt idx="534">
                  <c:v>6.633</c:v>
                </c:pt>
                <c:pt idx="535">
                  <c:v>6.5090000000000003</c:v>
                </c:pt>
                <c:pt idx="536">
                  <c:v>8.2010000000000005</c:v>
                </c:pt>
                <c:pt idx="537">
                  <c:v>6.9130000000000003</c:v>
                </c:pt>
                <c:pt idx="538">
                  <c:v>6.952</c:v>
                </c:pt>
                <c:pt idx="539">
                  <c:v>6.6539999999999999</c:v>
                </c:pt>
                <c:pt idx="540">
                  <c:v>6.6470000000000002</c:v>
                </c:pt>
                <c:pt idx="541">
                  <c:v>6.5890000000000004</c:v>
                </c:pt>
                <c:pt idx="542">
                  <c:v>6.7050000000000001</c:v>
                </c:pt>
                <c:pt idx="543">
                  <c:v>6.5250000000000004</c:v>
                </c:pt>
                <c:pt idx="544">
                  <c:v>6.8179999999999996</c:v>
                </c:pt>
                <c:pt idx="545">
                  <c:v>6.8890000000000002</c:v>
                </c:pt>
                <c:pt idx="546">
                  <c:v>6.6210000000000004</c:v>
                </c:pt>
                <c:pt idx="547">
                  <c:v>6.7789999999999999</c:v>
                </c:pt>
                <c:pt idx="548">
                  <c:v>6.6749999999999998</c:v>
                </c:pt>
                <c:pt idx="549">
                  <c:v>6.5010000000000003</c:v>
                </c:pt>
                <c:pt idx="550">
                  <c:v>6.6580000000000004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6B-4EF4-A36A-04221C09A08C}"/>
            </c:ext>
          </c:extLst>
        </c:ser>
        <c:ser>
          <c:idx val="1"/>
          <c:order val="1"/>
          <c:tx>
            <c:v>Robb. Avg Daily Flow (MGD) x 10</c:v>
          </c:tx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'2014-2020'!$K$120:$K$670</c:f>
              <c:numCache>
                <c:formatCode>0.000</c:formatCode>
                <c:ptCount val="551"/>
                <c:pt idx="0">
                  <c:v>14.734249999999999</c:v>
                </c:pt>
                <c:pt idx="1">
                  <c:v>14.308999999999999</c:v>
                </c:pt>
                <c:pt idx="2">
                  <c:v>11.775</c:v>
                </c:pt>
                <c:pt idx="3">
                  <c:v>13.723000000000001</c:v>
                </c:pt>
                <c:pt idx="4">
                  <c:v>13.551</c:v>
                </c:pt>
                <c:pt idx="5">
                  <c:v>13.803000000000001</c:v>
                </c:pt>
                <c:pt idx="6">
                  <c:v>12.327999999999999</c:v>
                </c:pt>
                <c:pt idx="7">
                  <c:v>14.281000000000001</c:v>
                </c:pt>
                <c:pt idx="8">
                  <c:v>12.82775</c:v>
                </c:pt>
                <c:pt idx="9">
                  <c:v>10.843999999999999</c:v>
                </c:pt>
                <c:pt idx="10">
                  <c:v>14.132999999999999</c:v>
                </c:pt>
                <c:pt idx="11">
                  <c:v>13.0792</c:v>
                </c:pt>
                <c:pt idx="12">
                  <c:v>12.6</c:v>
                </c:pt>
                <c:pt idx="13">
                  <c:v>12.946999999999999</c:v>
                </c:pt>
                <c:pt idx="14">
                  <c:v>17.461333333333332</c:v>
                </c:pt>
                <c:pt idx="15">
                  <c:v>9.0012500000000006</c:v>
                </c:pt>
                <c:pt idx="16">
                  <c:v>14.912000000000001</c:v>
                </c:pt>
                <c:pt idx="17">
                  <c:v>12.104272727272727</c:v>
                </c:pt>
                <c:pt idx="18">
                  <c:v>12.84</c:v>
                </c:pt>
                <c:pt idx="19">
                  <c:v>11.7255</c:v>
                </c:pt>
                <c:pt idx="20">
                  <c:v>13.313499999999999</c:v>
                </c:pt>
                <c:pt idx="21">
                  <c:v>12.688000000000001</c:v>
                </c:pt>
                <c:pt idx="22">
                  <c:v>13.92</c:v>
                </c:pt>
                <c:pt idx="23">
                  <c:v>13.224</c:v>
                </c:pt>
                <c:pt idx="24">
                  <c:v>13.03</c:v>
                </c:pt>
                <c:pt idx="25">
                  <c:v>12.523</c:v>
                </c:pt>
                <c:pt idx="26">
                  <c:v>12.577833333333333</c:v>
                </c:pt>
                <c:pt idx="27">
                  <c:v>12.95025</c:v>
                </c:pt>
                <c:pt idx="28">
                  <c:v>14.615</c:v>
                </c:pt>
                <c:pt idx="29">
                  <c:v>10.157999999999999</c:v>
                </c:pt>
                <c:pt idx="30">
                  <c:v>16.926666666666666</c:v>
                </c:pt>
                <c:pt idx="31">
                  <c:v>12.8322</c:v>
                </c:pt>
                <c:pt idx="32">
                  <c:v>15.106999999999999</c:v>
                </c:pt>
                <c:pt idx="33">
                  <c:v>12.15</c:v>
                </c:pt>
                <c:pt idx="34">
                  <c:v>12.296250000000001</c:v>
                </c:pt>
                <c:pt idx="35">
                  <c:v>14.009</c:v>
                </c:pt>
                <c:pt idx="36">
                  <c:v>12.405285714285714</c:v>
                </c:pt>
                <c:pt idx="37">
                  <c:v>11.769</c:v>
                </c:pt>
                <c:pt idx="38">
                  <c:v>11.845000000000001</c:v>
                </c:pt>
                <c:pt idx="39">
                  <c:v>11.643599999999999</c:v>
                </c:pt>
                <c:pt idx="40">
                  <c:v>11.236000000000001</c:v>
                </c:pt>
                <c:pt idx="41">
                  <c:v>11.997999999999999</c:v>
                </c:pt>
                <c:pt idx="42">
                  <c:v>11.817</c:v>
                </c:pt>
                <c:pt idx="43">
                  <c:v>10.99</c:v>
                </c:pt>
                <c:pt idx="44">
                  <c:v>12.133727272727272</c:v>
                </c:pt>
                <c:pt idx="45">
                  <c:v>13.128</c:v>
                </c:pt>
                <c:pt idx="46">
                  <c:v>11.4034</c:v>
                </c:pt>
                <c:pt idx="47">
                  <c:v>12.348000000000001</c:v>
                </c:pt>
                <c:pt idx="48">
                  <c:v>9.8192500000000003</c:v>
                </c:pt>
                <c:pt idx="49">
                  <c:v>13.241142857142856</c:v>
                </c:pt>
                <c:pt idx="50">
                  <c:v>10.616333333333333</c:v>
                </c:pt>
                <c:pt idx="51">
                  <c:v>11.389749999999999</c:v>
                </c:pt>
                <c:pt idx="52">
                  <c:v>11.086266666666667</c:v>
                </c:pt>
                <c:pt idx="53">
                  <c:v>9.1850000000000005</c:v>
                </c:pt>
                <c:pt idx="54">
                  <c:v>11.334</c:v>
                </c:pt>
                <c:pt idx="55">
                  <c:v>11.37542857142857</c:v>
                </c:pt>
                <c:pt idx="56">
                  <c:v>10.149333333333333</c:v>
                </c:pt>
                <c:pt idx="57">
                  <c:v>11.96</c:v>
                </c:pt>
                <c:pt idx="58">
                  <c:v>11.170500000000001</c:v>
                </c:pt>
                <c:pt idx="59">
                  <c:v>11.087249999999999</c:v>
                </c:pt>
                <c:pt idx="60">
                  <c:v>11.039222222222222</c:v>
                </c:pt>
                <c:pt idx="61">
                  <c:v>11.087125</c:v>
                </c:pt>
                <c:pt idx="62">
                  <c:v>14.095000000000001</c:v>
                </c:pt>
                <c:pt idx="63">
                  <c:v>10.705</c:v>
                </c:pt>
                <c:pt idx="64">
                  <c:v>10.688000000000001</c:v>
                </c:pt>
                <c:pt idx="65">
                  <c:v>15.080333333333332</c:v>
                </c:pt>
                <c:pt idx="66">
                  <c:v>9.5765714285714285</c:v>
                </c:pt>
                <c:pt idx="67">
                  <c:v>9.1069999999999993</c:v>
                </c:pt>
                <c:pt idx="68">
                  <c:v>11.382125</c:v>
                </c:pt>
                <c:pt idx="69">
                  <c:v>10.6965</c:v>
                </c:pt>
                <c:pt idx="70">
                  <c:v>12.031000000000001</c:v>
                </c:pt>
                <c:pt idx="71">
                  <c:v>11.577</c:v>
                </c:pt>
                <c:pt idx="72">
                  <c:v>9.4051428571428577</c:v>
                </c:pt>
                <c:pt idx="73">
                  <c:v>18.359500000000001</c:v>
                </c:pt>
                <c:pt idx="74">
                  <c:v>12.017200000000001</c:v>
                </c:pt>
                <c:pt idx="75">
                  <c:v>11.556374999999999</c:v>
                </c:pt>
                <c:pt idx="76">
                  <c:v>12.8162</c:v>
                </c:pt>
                <c:pt idx="77">
                  <c:v>10.429666666666666</c:v>
                </c:pt>
                <c:pt idx="78">
                  <c:v>12.071999999999999</c:v>
                </c:pt>
                <c:pt idx="79">
                  <c:v>16.935500000000001</c:v>
                </c:pt>
                <c:pt idx="80">
                  <c:v>10.428599999999999</c:v>
                </c:pt>
                <c:pt idx="81">
                  <c:v>12.714666666666668</c:v>
                </c:pt>
                <c:pt idx="82">
                  <c:v>11.507199999999999</c:v>
                </c:pt>
                <c:pt idx="83">
                  <c:v>5.5860000000000003</c:v>
                </c:pt>
                <c:pt idx="84">
                  <c:v>16.18975</c:v>
                </c:pt>
                <c:pt idx="85">
                  <c:v>10.106999999999999</c:v>
                </c:pt>
                <c:pt idx="86">
                  <c:v>12.006</c:v>
                </c:pt>
                <c:pt idx="87">
                  <c:v>13.826375000000001</c:v>
                </c:pt>
                <c:pt idx="88">
                  <c:v>11.3285</c:v>
                </c:pt>
                <c:pt idx="89">
                  <c:v>12.468</c:v>
                </c:pt>
                <c:pt idx="90">
                  <c:v>12.366199999999999</c:v>
                </c:pt>
                <c:pt idx="91">
                  <c:v>12.3124</c:v>
                </c:pt>
                <c:pt idx="92">
                  <c:v>11.854749999999999</c:v>
                </c:pt>
                <c:pt idx="93">
                  <c:v>9.2739999999999991</c:v>
                </c:pt>
                <c:pt idx="94">
                  <c:v>13.364000000000001</c:v>
                </c:pt>
                <c:pt idx="95">
                  <c:v>12.09</c:v>
                </c:pt>
                <c:pt idx="96">
                  <c:v>11.317375</c:v>
                </c:pt>
                <c:pt idx="97">
                  <c:v>12.8431</c:v>
                </c:pt>
                <c:pt idx="98">
                  <c:v>13.696</c:v>
                </c:pt>
                <c:pt idx="99">
                  <c:v>11.406000000000001</c:v>
                </c:pt>
                <c:pt idx="100">
                  <c:v>12.234500000000001</c:v>
                </c:pt>
                <c:pt idx="101">
                  <c:v>13.305</c:v>
                </c:pt>
                <c:pt idx="102">
                  <c:v>13.731333333333332</c:v>
                </c:pt>
                <c:pt idx="103">
                  <c:v>16.361999999999998</c:v>
                </c:pt>
                <c:pt idx="104">
                  <c:v>14.064857142857143</c:v>
                </c:pt>
                <c:pt idx="105">
                  <c:v>13.590400000000001</c:v>
                </c:pt>
                <c:pt idx="106">
                  <c:v>12.510999999999999</c:v>
                </c:pt>
                <c:pt idx="107">
                  <c:v>13.1995</c:v>
                </c:pt>
                <c:pt idx="108">
                  <c:v>13.532</c:v>
                </c:pt>
                <c:pt idx="109">
                  <c:v>15.362</c:v>
                </c:pt>
                <c:pt idx="110">
                  <c:v>12.747999999999999</c:v>
                </c:pt>
                <c:pt idx="111">
                  <c:v>9.7189999999999994</c:v>
                </c:pt>
                <c:pt idx="112">
                  <c:v>16.352333333333334</c:v>
                </c:pt>
                <c:pt idx="113">
                  <c:v>13.242000000000001</c:v>
                </c:pt>
                <c:pt idx="114">
                  <c:v>14.17</c:v>
                </c:pt>
                <c:pt idx="115">
                  <c:v>14.517200000000001</c:v>
                </c:pt>
                <c:pt idx="116">
                  <c:v>17.661000000000001</c:v>
                </c:pt>
                <c:pt idx="117">
                  <c:v>8.9890000000000008</c:v>
                </c:pt>
                <c:pt idx="118">
                  <c:v>14.847</c:v>
                </c:pt>
                <c:pt idx="119">
                  <c:v>13.721399999999999</c:v>
                </c:pt>
                <c:pt idx="120">
                  <c:v>13.532500000000001</c:v>
                </c:pt>
                <c:pt idx="121">
                  <c:v>12.11</c:v>
                </c:pt>
                <c:pt idx="122">
                  <c:v>12.564249999999999</c:v>
                </c:pt>
                <c:pt idx="123">
                  <c:v>10.544</c:v>
                </c:pt>
                <c:pt idx="124">
                  <c:v>12.398</c:v>
                </c:pt>
                <c:pt idx="125">
                  <c:v>13.119</c:v>
                </c:pt>
                <c:pt idx="126">
                  <c:v>12.039</c:v>
                </c:pt>
                <c:pt idx="127">
                  <c:v>12.8865</c:v>
                </c:pt>
                <c:pt idx="128">
                  <c:v>9.407</c:v>
                </c:pt>
                <c:pt idx="129">
                  <c:v>0</c:v>
                </c:pt>
                <c:pt idx="130">
                  <c:v>0</c:v>
                </c:pt>
                <c:pt idx="131">
                  <c:v>11.717750000000001</c:v>
                </c:pt>
                <c:pt idx="132">
                  <c:v>10.997999999999999</c:v>
                </c:pt>
                <c:pt idx="133">
                  <c:v>11.237500000000001</c:v>
                </c:pt>
                <c:pt idx="134">
                  <c:v>14.84</c:v>
                </c:pt>
                <c:pt idx="135">
                  <c:v>12.0695</c:v>
                </c:pt>
                <c:pt idx="136">
                  <c:v>10.548999999999999</c:v>
                </c:pt>
                <c:pt idx="137">
                  <c:v>12.347</c:v>
                </c:pt>
                <c:pt idx="138">
                  <c:v>12.223833333333333</c:v>
                </c:pt>
                <c:pt idx="139">
                  <c:v>11.786</c:v>
                </c:pt>
                <c:pt idx="140">
                  <c:v>11.926666666666668</c:v>
                </c:pt>
                <c:pt idx="141">
                  <c:v>10.845333333333333</c:v>
                </c:pt>
                <c:pt idx="142">
                  <c:v>12.666086956521738</c:v>
                </c:pt>
                <c:pt idx="143">
                  <c:v>11.627000000000001</c:v>
                </c:pt>
                <c:pt idx="144">
                  <c:v>11.295</c:v>
                </c:pt>
                <c:pt idx="145">
                  <c:v>11.348714285714287</c:v>
                </c:pt>
                <c:pt idx="146">
                  <c:v>11.353400000000001</c:v>
                </c:pt>
                <c:pt idx="147">
                  <c:v>11.052333333333333</c:v>
                </c:pt>
                <c:pt idx="148">
                  <c:v>11.150666666666668</c:v>
                </c:pt>
                <c:pt idx="149">
                  <c:v>13.8535</c:v>
                </c:pt>
                <c:pt idx="150">
                  <c:v>11.484999999999999</c:v>
                </c:pt>
                <c:pt idx="151">
                  <c:v>11.445714285714287</c:v>
                </c:pt>
                <c:pt idx="152">
                  <c:v>11.8725</c:v>
                </c:pt>
                <c:pt idx="153">
                  <c:v>10.930285714285713</c:v>
                </c:pt>
                <c:pt idx="154">
                  <c:v>11.2014</c:v>
                </c:pt>
                <c:pt idx="155">
                  <c:v>8.6609999999999996</c:v>
                </c:pt>
                <c:pt idx="156">
                  <c:v>13.292</c:v>
                </c:pt>
                <c:pt idx="157">
                  <c:v>10.949</c:v>
                </c:pt>
                <c:pt idx="158">
                  <c:v>11.040374999999999</c:v>
                </c:pt>
                <c:pt idx="159">
                  <c:v>11.715</c:v>
                </c:pt>
                <c:pt idx="160">
                  <c:v>10.48</c:v>
                </c:pt>
                <c:pt idx="161">
                  <c:v>11.015000000000001</c:v>
                </c:pt>
                <c:pt idx="162">
                  <c:v>10.342000000000001</c:v>
                </c:pt>
                <c:pt idx="163">
                  <c:v>12.587999999999999</c:v>
                </c:pt>
                <c:pt idx="164">
                  <c:v>12.049799999999999</c:v>
                </c:pt>
                <c:pt idx="165">
                  <c:v>10.951000000000001</c:v>
                </c:pt>
                <c:pt idx="166">
                  <c:v>11.335666666666667</c:v>
                </c:pt>
                <c:pt idx="167">
                  <c:v>11.0585</c:v>
                </c:pt>
                <c:pt idx="168">
                  <c:v>10.851000000000001</c:v>
                </c:pt>
                <c:pt idx="169">
                  <c:v>11.164999999999999</c:v>
                </c:pt>
                <c:pt idx="170">
                  <c:v>11.831636363636365</c:v>
                </c:pt>
                <c:pt idx="171">
                  <c:v>3.76</c:v>
                </c:pt>
                <c:pt idx="172">
                  <c:v>15.106999999999999</c:v>
                </c:pt>
                <c:pt idx="173">
                  <c:v>4.9755000000000003</c:v>
                </c:pt>
                <c:pt idx="174">
                  <c:v>11.857333333333333</c:v>
                </c:pt>
                <c:pt idx="175">
                  <c:v>10.843999999999999</c:v>
                </c:pt>
                <c:pt idx="176">
                  <c:v>11.844380952380952</c:v>
                </c:pt>
                <c:pt idx="177">
                  <c:v>13.5115</c:v>
                </c:pt>
                <c:pt idx="178">
                  <c:v>11.169499999999999</c:v>
                </c:pt>
                <c:pt idx="179">
                  <c:v>13.718</c:v>
                </c:pt>
                <c:pt idx="180">
                  <c:v>12.929</c:v>
                </c:pt>
                <c:pt idx="181">
                  <c:v>11.91775</c:v>
                </c:pt>
                <c:pt idx="182">
                  <c:v>11.638</c:v>
                </c:pt>
                <c:pt idx="183">
                  <c:v>10.757</c:v>
                </c:pt>
                <c:pt idx="184">
                  <c:v>13.938800000000001</c:v>
                </c:pt>
                <c:pt idx="185">
                  <c:v>10.706</c:v>
                </c:pt>
                <c:pt idx="186">
                  <c:v>11.743</c:v>
                </c:pt>
                <c:pt idx="187">
                  <c:v>12.87</c:v>
                </c:pt>
                <c:pt idx="188">
                  <c:v>12.609</c:v>
                </c:pt>
                <c:pt idx="189">
                  <c:v>11.361000000000001</c:v>
                </c:pt>
                <c:pt idx="190">
                  <c:v>12.66</c:v>
                </c:pt>
                <c:pt idx="191">
                  <c:v>15.537000000000001</c:v>
                </c:pt>
                <c:pt idx="192">
                  <c:v>13.22425</c:v>
                </c:pt>
                <c:pt idx="193">
                  <c:v>10.896000000000001</c:v>
                </c:pt>
                <c:pt idx="194">
                  <c:v>15.589124999999999</c:v>
                </c:pt>
                <c:pt idx="195">
                  <c:v>15.632666666666667</c:v>
                </c:pt>
                <c:pt idx="196">
                  <c:v>14.6755</c:v>
                </c:pt>
                <c:pt idx="197">
                  <c:v>15.1454</c:v>
                </c:pt>
                <c:pt idx="198">
                  <c:v>18.025500000000001</c:v>
                </c:pt>
                <c:pt idx="199">
                  <c:v>15.333</c:v>
                </c:pt>
                <c:pt idx="200">
                  <c:v>18.226428571428571</c:v>
                </c:pt>
                <c:pt idx="201">
                  <c:v>16.899666666666668</c:v>
                </c:pt>
                <c:pt idx="202">
                  <c:v>15.069000000000001</c:v>
                </c:pt>
                <c:pt idx="203">
                  <c:v>16.309000000000001</c:v>
                </c:pt>
                <c:pt idx="204">
                  <c:v>17.038333333333334</c:v>
                </c:pt>
                <c:pt idx="205">
                  <c:v>16.98</c:v>
                </c:pt>
                <c:pt idx="206">
                  <c:v>14.086499999999999</c:v>
                </c:pt>
                <c:pt idx="207">
                  <c:v>14.873428571428571</c:v>
                </c:pt>
                <c:pt idx="208">
                  <c:v>14.123333333333333</c:v>
                </c:pt>
                <c:pt idx="209">
                  <c:v>16.485428571428571</c:v>
                </c:pt>
                <c:pt idx="210">
                  <c:v>14.7332</c:v>
                </c:pt>
                <c:pt idx="211">
                  <c:v>14.407999999999999</c:v>
                </c:pt>
                <c:pt idx="212">
                  <c:v>14.887</c:v>
                </c:pt>
                <c:pt idx="213">
                  <c:v>14.621499999999999</c:v>
                </c:pt>
                <c:pt idx="214">
                  <c:v>17.931000000000001</c:v>
                </c:pt>
                <c:pt idx="215">
                  <c:v>13.864142857142857</c:v>
                </c:pt>
                <c:pt idx="216">
                  <c:v>13.685</c:v>
                </c:pt>
                <c:pt idx="217">
                  <c:v>12.128</c:v>
                </c:pt>
                <c:pt idx="218">
                  <c:v>14.890333333333333</c:v>
                </c:pt>
                <c:pt idx="219">
                  <c:v>16.978400000000001</c:v>
                </c:pt>
                <c:pt idx="220">
                  <c:v>18.885000000000002</c:v>
                </c:pt>
                <c:pt idx="221">
                  <c:v>17.12857142857143</c:v>
                </c:pt>
                <c:pt idx="222">
                  <c:v>17.1815</c:v>
                </c:pt>
                <c:pt idx="223">
                  <c:v>18.408000000000001</c:v>
                </c:pt>
                <c:pt idx="224">
                  <c:v>15.372</c:v>
                </c:pt>
                <c:pt idx="225">
                  <c:v>16.703499999999998</c:v>
                </c:pt>
                <c:pt idx="226">
                  <c:v>15.621600000000001</c:v>
                </c:pt>
                <c:pt idx="227">
                  <c:v>14.593333333333332</c:v>
                </c:pt>
                <c:pt idx="228">
                  <c:v>14.436500000000001</c:v>
                </c:pt>
                <c:pt idx="229">
                  <c:v>14.553000000000001</c:v>
                </c:pt>
                <c:pt idx="230">
                  <c:v>14.436999999999999</c:v>
                </c:pt>
                <c:pt idx="231">
                  <c:v>12.81</c:v>
                </c:pt>
                <c:pt idx="232">
                  <c:v>14.522</c:v>
                </c:pt>
                <c:pt idx="233">
                  <c:v>12.693</c:v>
                </c:pt>
                <c:pt idx="234">
                  <c:v>13.156000000000001</c:v>
                </c:pt>
                <c:pt idx="235">
                  <c:v>13.411666666666667</c:v>
                </c:pt>
                <c:pt idx="236">
                  <c:v>11.663</c:v>
                </c:pt>
                <c:pt idx="237">
                  <c:v>8.6259999999999994</c:v>
                </c:pt>
                <c:pt idx="238">
                  <c:v>18.919</c:v>
                </c:pt>
                <c:pt idx="239">
                  <c:v>12.613</c:v>
                </c:pt>
                <c:pt idx="240">
                  <c:v>10.494999999999999</c:v>
                </c:pt>
                <c:pt idx="241">
                  <c:v>14.963666666666667</c:v>
                </c:pt>
                <c:pt idx="242">
                  <c:v>13.694666666666668</c:v>
                </c:pt>
                <c:pt idx="243">
                  <c:v>13.993399999999999</c:v>
                </c:pt>
                <c:pt idx="244">
                  <c:v>14.702999999999999</c:v>
                </c:pt>
                <c:pt idx="245">
                  <c:v>13.865</c:v>
                </c:pt>
                <c:pt idx="246">
                  <c:v>14.176</c:v>
                </c:pt>
                <c:pt idx="247">
                  <c:v>11.990500000000001</c:v>
                </c:pt>
                <c:pt idx="248">
                  <c:v>12.596833333333333</c:v>
                </c:pt>
                <c:pt idx="249">
                  <c:v>12.487</c:v>
                </c:pt>
                <c:pt idx="250">
                  <c:v>15.614000000000001</c:v>
                </c:pt>
                <c:pt idx="251">
                  <c:v>11.977</c:v>
                </c:pt>
                <c:pt idx="252">
                  <c:v>11.692</c:v>
                </c:pt>
                <c:pt idx="253">
                  <c:v>14.401</c:v>
                </c:pt>
                <c:pt idx="254">
                  <c:v>14.455</c:v>
                </c:pt>
                <c:pt idx="255">
                  <c:v>12.976125</c:v>
                </c:pt>
                <c:pt idx="256">
                  <c:v>12.878666666666668</c:v>
                </c:pt>
                <c:pt idx="257">
                  <c:v>13.0245</c:v>
                </c:pt>
                <c:pt idx="258">
                  <c:v>11.8926</c:v>
                </c:pt>
                <c:pt idx="259">
                  <c:v>14.251666666666667</c:v>
                </c:pt>
                <c:pt idx="260">
                  <c:v>14.3245</c:v>
                </c:pt>
                <c:pt idx="261">
                  <c:v>13.7814</c:v>
                </c:pt>
                <c:pt idx="262">
                  <c:v>13.55157142857143</c:v>
                </c:pt>
                <c:pt idx="263">
                  <c:v>17.591000000000001</c:v>
                </c:pt>
                <c:pt idx="264">
                  <c:v>16.273800000000001</c:v>
                </c:pt>
                <c:pt idx="265">
                  <c:v>14.903</c:v>
                </c:pt>
                <c:pt idx="266">
                  <c:v>14.782</c:v>
                </c:pt>
                <c:pt idx="267">
                  <c:v>16.457999999999998</c:v>
                </c:pt>
                <c:pt idx="268">
                  <c:v>14.391249999999999</c:v>
                </c:pt>
                <c:pt idx="269">
                  <c:v>13.893000000000001</c:v>
                </c:pt>
                <c:pt idx="270">
                  <c:v>14.1365</c:v>
                </c:pt>
                <c:pt idx="271">
                  <c:v>14.33</c:v>
                </c:pt>
                <c:pt idx="272">
                  <c:v>14.37088888888889</c:v>
                </c:pt>
                <c:pt idx="273">
                  <c:v>15.152714285714286</c:v>
                </c:pt>
                <c:pt idx="274">
                  <c:v>15.702166666666667</c:v>
                </c:pt>
                <c:pt idx="275">
                  <c:v>18.376000000000001</c:v>
                </c:pt>
                <c:pt idx="276">
                  <c:v>18.436833333333333</c:v>
                </c:pt>
                <c:pt idx="277">
                  <c:v>17.858666666666668</c:v>
                </c:pt>
                <c:pt idx="278">
                  <c:v>25.2255</c:v>
                </c:pt>
                <c:pt idx="279">
                  <c:v>20.116</c:v>
                </c:pt>
                <c:pt idx="280">
                  <c:v>16.740083333333331</c:v>
                </c:pt>
                <c:pt idx="281">
                  <c:v>16.079499999999999</c:v>
                </c:pt>
                <c:pt idx="282">
                  <c:v>22.692666666666664</c:v>
                </c:pt>
                <c:pt idx="283">
                  <c:v>6.3150000000000004</c:v>
                </c:pt>
                <c:pt idx="284">
                  <c:v>17.959</c:v>
                </c:pt>
                <c:pt idx="285">
                  <c:v>17.739799999999999</c:v>
                </c:pt>
                <c:pt idx="286">
                  <c:v>18.956428571428571</c:v>
                </c:pt>
                <c:pt idx="287">
                  <c:v>21.672000000000001</c:v>
                </c:pt>
                <c:pt idx="288">
                  <c:v>13.59</c:v>
                </c:pt>
                <c:pt idx="289">
                  <c:v>18.954999999999998</c:v>
                </c:pt>
                <c:pt idx="290">
                  <c:v>16.196999999999999</c:v>
                </c:pt>
                <c:pt idx="291">
                  <c:v>3.9510000000000001</c:v>
                </c:pt>
                <c:pt idx="292">
                  <c:v>13.468</c:v>
                </c:pt>
                <c:pt idx="293">
                  <c:v>20.936</c:v>
                </c:pt>
                <c:pt idx="294">
                  <c:v>14.932666666666668</c:v>
                </c:pt>
                <c:pt idx="295">
                  <c:v>17.954999999999998</c:v>
                </c:pt>
                <c:pt idx="296">
                  <c:v>13.906000000000001</c:v>
                </c:pt>
                <c:pt idx="297">
                  <c:v>16.228000000000002</c:v>
                </c:pt>
                <c:pt idx="298">
                  <c:v>17.846499999999999</c:v>
                </c:pt>
                <c:pt idx="299">
                  <c:v>18.794</c:v>
                </c:pt>
                <c:pt idx="300">
                  <c:v>17.385000000000002</c:v>
                </c:pt>
                <c:pt idx="301">
                  <c:v>20.548999999999999</c:v>
                </c:pt>
                <c:pt idx="302">
                  <c:v>18.196999999999999</c:v>
                </c:pt>
                <c:pt idx="303">
                  <c:v>19.818000000000001</c:v>
                </c:pt>
                <c:pt idx="304">
                  <c:v>14.917999999999999</c:v>
                </c:pt>
                <c:pt idx="305">
                  <c:v>18.117999999999999</c:v>
                </c:pt>
                <c:pt idx="306">
                  <c:v>15.797000000000001</c:v>
                </c:pt>
                <c:pt idx="307">
                  <c:v>16.850999999999999</c:v>
                </c:pt>
                <c:pt idx="308">
                  <c:v>14.157</c:v>
                </c:pt>
                <c:pt idx="309">
                  <c:v>8.9049999999999994</c:v>
                </c:pt>
                <c:pt idx="310">
                  <c:v>14.929</c:v>
                </c:pt>
                <c:pt idx="311">
                  <c:v>22.707000000000001</c:v>
                </c:pt>
                <c:pt idx="312">
                  <c:v>18.722999999999999</c:v>
                </c:pt>
                <c:pt idx="313">
                  <c:v>16.969000000000001</c:v>
                </c:pt>
                <c:pt idx="314">
                  <c:v>18.234999999999999</c:v>
                </c:pt>
                <c:pt idx="315">
                  <c:v>16.873833333333334</c:v>
                </c:pt>
                <c:pt idx="316">
                  <c:v>19.224</c:v>
                </c:pt>
                <c:pt idx="317">
                  <c:v>19.292999999999999</c:v>
                </c:pt>
                <c:pt idx="318">
                  <c:v>16.981999999999999</c:v>
                </c:pt>
                <c:pt idx="319">
                  <c:v>18.259</c:v>
                </c:pt>
                <c:pt idx="320">
                  <c:v>16.430499999999999</c:v>
                </c:pt>
                <c:pt idx="321">
                  <c:v>16.760000000000002</c:v>
                </c:pt>
                <c:pt idx="322">
                  <c:v>18.396666666666668</c:v>
                </c:pt>
                <c:pt idx="323">
                  <c:v>19.915333333333333</c:v>
                </c:pt>
                <c:pt idx="324">
                  <c:v>16.704000000000001</c:v>
                </c:pt>
                <c:pt idx="325">
                  <c:v>18.729333333333333</c:v>
                </c:pt>
                <c:pt idx="326">
                  <c:v>18.896000000000001</c:v>
                </c:pt>
                <c:pt idx="327">
                  <c:v>16.14</c:v>
                </c:pt>
                <c:pt idx="328">
                  <c:v>20.602</c:v>
                </c:pt>
                <c:pt idx="329">
                  <c:v>19.856999999999999</c:v>
                </c:pt>
                <c:pt idx="330">
                  <c:v>16.061250000000001</c:v>
                </c:pt>
                <c:pt idx="331">
                  <c:v>21.375</c:v>
                </c:pt>
                <c:pt idx="332">
                  <c:v>13.339</c:v>
                </c:pt>
                <c:pt idx="333">
                  <c:v>20.384</c:v>
                </c:pt>
                <c:pt idx="334">
                  <c:v>18.625666666666667</c:v>
                </c:pt>
                <c:pt idx="335">
                  <c:v>17.239999999999998</c:v>
                </c:pt>
                <c:pt idx="336">
                  <c:v>14.901999999999999</c:v>
                </c:pt>
                <c:pt idx="337">
                  <c:v>19.497</c:v>
                </c:pt>
                <c:pt idx="338">
                  <c:v>12.28</c:v>
                </c:pt>
                <c:pt idx="339">
                  <c:v>17.698666666666668</c:v>
                </c:pt>
                <c:pt idx="340">
                  <c:v>15.1455</c:v>
                </c:pt>
                <c:pt idx="341">
                  <c:v>18.661999999999999</c:v>
                </c:pt>
                <c:pt idx="342">
                  <c:v>12.561999999999999</c:v>
                </c:pt>
                <c:pt idx="343">
                  <c:v>16.756</c:v>
                </c:pt>
                <c:pt idx="344">
                  <c:v>15.686999999999999</c:v>
                </c:pt>
                <c:pt idx="345">
                  <c:v>15.3376</c:v>
                </c:pt>
                <c:pt idx="346">
                  <c:v>16.112714285714286</c:v>
                </c:pt>
                <c:pt idx="347">
                  <c:v>17.474499999999999</c:v>
                </c:pt>
                <c:pt idx="348">
                  <c:v>15.076000000000001</c:v>
                </c:pt>
                <c:pt idx="349">
                  <c:v>15.861666666666668</c:v>
                </c:pt>
                <c:pt idx="350">
                  <c:v>17.405000000000001</c:v>
                </c:pt>
                <c:pt idx="351">
                  <c:v>16.297999999999998</c:v>
                </c:pt>
                <c:pt idx="352">
                  <c:v>13.954000000000001</c:v>
                </c:pt>
                <c:pt idx="353">
                  <c:v>17.1572</c:v>
                </c:pt>
                <c:pt idx="354">
                  <c:v>20.39</c:v>
                </c:pt>
                <c:pt idx="355">
                  <c:v>13.474</c:v>
                </c:pt>
                <c:pt idx="356">
                  <c:v>18.060333333333332</c:v>
                </c:pt>
                <c:pt idx="357">
                  <c:v>19.898333333333333</c:v>
                </c:pt>
                <c:pt idx="358">
                  <c:v>16.863571428571429</c:v>
                </c:pt>
                <c:pt idx="359">
                  <c:v>15.513400000000001</c:v>
                </c:pt>
                <c:pt idx="360">
                  <c:v>16.64</c:v>
                </c:pt>
                <c:pt idx="361">
                  <c:v>13.365</c:v>
                </c:pt>
                <c:pt idx="362">
                  <c:v>25.608000000000001</c:v>
                </c:pt>
                <c:pt idx="363">
                  <c:v>17.3766</c:v>
                </c:pt>
                <c:pt idx="364">
                  <c:v>16.287199999999999</c:v>
                </c:pt>
                <c:pt idx="365">
                  <c:v>16.8535</c:v>
                </c:pt>
                <c:pt idx="366">
                  <c:v>17.472000000000001</c:v>
                </c:pt>
                <c:pt idx="367">
                  <c:v>17.623999999999999</c:v>
                </c:pt>
                <c:pt idx="368">
                  <c:v>15.983000000000001</c:v>
                </c:pt>
                <c:pt idx="369">
                  <c:v>18.640428571428572</c:v>
                </c:pt>
                <c:pt idx="370">
                  <c:v>17.616</c:v>
                </c:pt>
                <c:pt idx="371">
                  <c:v>16.234999999999999</c:v>
                </c:pt>
                <c:pt idx="372">
                  <c:v>16.118666666666666</c:v>
                </c:pt>
                <c:pt idx="373">
                  <c:v>15.423999999999999</c:v>
                </c:pt>
                <c:pt idx="374">
                  <c:v>15.778</c:v>
                </c:pt>
                <c:pt idx="375">
                  <c:v>15.013999999999999</c:v>
                </c:pt>
                <c:pt idx="376">
                  <c:v>18.579999999999998</c:v>
                </c:pt>
                <c:pt idx="377">
                  <c:v>13.981999999999999</c:v>
                </c:pt>
                <c:pt idx="378">
                  <c:v>16.218</c:v>
                </c:pt>
                <c:pt idx="379">
                  <c:v>20.742000000000001</c:v>
                </c:pt>
                <c:pt idx="380">
                  <c:v>14.802</c:v>
                </c:pt>
                <c:pt idx="381">
                  <c:v>14.976000000000001</c:v>
                </c:pt>
                <c:pt idx="382">
                  <c:v>15.250333333333332</c:v>
                </c:pt>
                <c:pt idx="383">
                  <c:v>14.647333333333332</c:v>
                </c:pt>
                <c:pt idx="384">
                  <c:v>14.948</c:v>
                </c:pt>
                <c:pt idx="385">
                  <c:v>13.62</c:v>
                </c:pt>
                <c:pt idx="386">
                  <c:v>15.728</c:v>
                </c:pt>
                <c:pt idx="387">
                  <c:v>13.734999999999999</c:v>
                </c:pt>
                <c:pt idx="388">
                  <c:v>13.318</c:v>
                </c:pt>
                <c:pt idx="389">
                  <c:v>17.41</c:v>
                </c:pt>
                <c:pt idx="390">
                  <c:v>13.595846153846155</c:v>
                </c:pt>
                <c:pt idx="391">
                  <c:v>12.740461538461538</c:v>
                </c:pt>
                <c:pt idx="392">
                  <c:v>15.896000000000001</c:v>
                </c:pt>
                <c:pt idx="393">
                  <c:v>11.468</c:v>
                </c:pt>
                <c:pt idx="394">
                  <c:v>12.802181818181818</c:v>
                </c:pt>
                <c:pt idx="395">
                  <c:v>12.587999999999999</c:v>
                </c:pt>
                <c:pt idx="396">
                  <c:v>12.930999999999999</c:v>
                </c:pt>
                <c:pt idx="397">
                  <c:v>15.846</c:v>
                </c:pt>
                <c:pt idx="398">
                  <c:v>11.098000000000001</c:v>
                </c:pt>
                <c:pt idx="399">
                  <c:v>14.84</c:v>
                </c:pt>
                <c:pt idx="400">
                  <c:v>12.494</c:v>
                </c:pt>
                <c:pt idx="401">
                  <c:v>11.832000000000001</c:v>
                </c:pt>
                <c:pt idx="402">
                  <c:v>14.179</c:v>
                </c:pt>
                <c:pt idx="403">
                  <c:v>12.077333333333332</c:v>
                </c:pt>
                <c:pt idx="404">
                  <c:v>13.612666666666668</c:v>
                </c:pt>
                <c:pt idx="405">
                  <c:v>11.112</c:v>
                </c:pt>
                <c:pt idx="406">
                  <c:v>12.6005</c:v>
                </c:pt>
                <c:pt idx="407">
                  <c:v>13.385999999999999</c:v>
                </c:pt>
                <c:pt idx="408">
                  <c:v>14.262</c:v>
                </c:pt>
                <c:pt idx="409">
                  <c:v>12.936666666666667</c:v>
                </c:pt>
                <c:pt idx="410">
                  <c:v>13.6792</c:v>
                </c:pt>
                <c:pt idx="411">
                  <c:v>12.122</c:v>
                </c:pt>
                <c:pt idx="412">
                  <c:v>13.458</c:v>
                </c:pt>
                <c:pt idx="413">
                  <c:v>13.304666666666668</c:v>
                </c:pt>
                <c:pt idx="414">
                  <c:v>12.554</c:v>
                </c:pt>
                <c:pt idx="415">
                  <c:v>13.489636363636365</c:v>
                </c:pt>
                <c:pt idx="416">
                  <c:v>13.548</c:v>
                </c:pt>
                <c:pt idx="417">
                  <c:v>12.472</c:v>
                </c:pt>
                <c:pt idx="418">
                  <c:v>13.664833333333332</c:v>
                </c:pt>
                <c:pt idx="419">
                  <c:v>14.308857142857143</c:v>
                </c:pt>
                <c:pt idx="420">
                  <c:v>18.198</c:v>
                </c:pt>
                <c:pt idx="421">
                  <c:v>16.946571428571431</c:v>
                </c:pt>
                <c:pt idx="422">
                  <c:v>14.7584</c:v>
                </c:pt>
                <c:pt idx="423">
                  <c:v>19.436</c:v>
                </c:pt>
                <c:pt idx="424">
                  <c:v>19.081439999999997</c:v>
                </c:pt>
                <c:pt idx="425">
                  <c:v>17.468639999999997</c:v>
                </c:pt>
                <c:pt idx="426">
                  <c:v>16.070461538461537</c:v>
                </c:pt>
                <c:pt idx="427">
                  <c:v>16.46</c:v>
                </c:pt>
                <c:pt idx="428">
                  <c:v>15.766</c:v>
                </c:pt>
                <c:pt idx="429">
                  <c:v>13.676</c:v>
                </c:pt>
                <c:pt idx="430">
                  <c:v>15.211333333333332</c:v>
                </c:pt>
                <c:pt idx="431">
                  <c:v>14.48</c:v>
                </c:pt>
                <c:pt idx="432">
                  <c:v>15.73</c:v>
                </c:pt>
                <c:pt idx="433">
                  <c:v>14.888</c:v>
                </c:pt>
                <c:pt idx="434">
                  <c:v>14.206</c:v>
                </c:pt>
                <c:pt idx="435">
                  <c:v>14.9405</c:v>
                </c:pt>
                <c:pt idx="436">
                  <c:v>13.342000000000001</c:v>
                </c:pt>
                <c:pt idx="437">
                  <c:v>14.238</c:v>
                </c:pt>
                <c:pt idx="438">
                  <c:v>14.632</c:v>
                </c:pt>
                <c:pt idx="439">
                  <c:v>16.637333333333334</c:v>
                </c:pt>
                <c:pt idx="440">
                  <c:v>15.522</c:v>
                </c:pt>
                <c:pt idx="441">
                  <c:v>18.064</c:v>
                </c:pt>
                <c:pt idx="442">
                  <c:v>14.34</c:v>
                </c:pt>
                <c:pt idx="443">
                  <c:v>15.57</c:v>
                </c:pt>
                <c:pt idx="444">
                  <c:v>25.260666666666665</c:v>
                </c:pt>
                <c:pt idx="445">
                  <c:v>12.736000000000001</c:v>
                </c:pt>
                <c:pt idx="446">
                  <c:v>15.282</c:v>
                </c:pt>
                <c:pt idx="447">
                  <c:v>16.29</c:v>
                </c:pt>
                <c:pt idx="448">
                  <c:v>16.371500000000001</c:v>
                </c:pt>
                <c:pt idx="449">
                  <c:v>14.45</c:v>
                </c:pt>
                <c:pt idx="450">
                  <c:v>17.937999999999999</c:v>
                </c:pt>
                <c:pt idx="451">
                  <c:v>16.856000000000002</c:v>
                </c:pt>
                <c:pt idx="452">
                  <c:v>16.496600000000001</c:v>
                </c:pt>
                <c:pt idx="453">
                  <c:v>18.449000000000002</c:v>
                </c:pt>
                <c:pt idx="454">
                  <c:v>14.287000000000001</c:v>
                </c:pt>
                <c:pt idx="455">
                  <c:v>15.122</c:v>
                </c:pt>
                <c:pt idx="456">
                  <c:v>15.448</c:v>
                </c:pt>
                <c:pt idx="457">
                  <c:v>17.626000000000001</c:v>
                </c:pt>
                <c:pt idx="458">
                  <c:v>13.603999999999999</c:v>
                </c:pt>
                <c:pt idx="459">
                  <c:v>26.271999999999998</c:v>
                </c:pt>
                <c:pt idx="460">
                  <c:v>13.327999999999999</c:v>
                </c:pt>
                <c:pt idx="461">
                  <c:v>14.43</c:v>
                </c:pt>
                <c:pt idx="462">
                  <c:v>15.378</c:v>
                </c:pt>
                <c:pt idx="463">
                  <c:v>15.195600000000001</c:v>
                </c:pt>
                <c:pt idx="464">
                  <c:v>17.463999999999999</c:v>
                </c:pt>
                <c:pt idx="465">
                  <c:v>14.3432</c:v>
                </c:pt>
                <c:pt idx="466">
                  <c:v>13.79</c:v>
                </c:pt>
                <c:pt idx="467">
                  <c:v>16.271000000000001</c:v>
                </c:pt>
                <c:pt idx="468">
                  <c:v>18.3</c:v>
                </c:pt>
                <c:pt idx="469">
                  <c:v>16.320499999999999</c:v>
                </c:pt>
                <c:pt idx="470">
                  <c:v>17.084</c:v>
                </c:pt>
                <c:pt idx="471">
                  <c:v>15.712</c:v>
                </c:pt>
                <c:pt idx="472">
                  <c:v>16.731000000000002</c:v>
                </c:pt>
                <c:pt idx="473">
                  <c:v>16.850999999999999</c:v>
                </c:pt>
                <c:pt idx="474">
                  <c:v>15.22</c:v>
                </c:pt>
                <c:pt idx="475">
                  <c:v>17.96</c:v>
                </c:pt>
                <c:pt idx="476">
                  <c:v>16.13</c:v>
                </c:pt>
                <c:pt idx="477">
                  <c:v>15.394</c:v>
                </c:pt>
                <c:pt idx="478">
                  <c:v>14.52</c:v>
                </c:pt>
                <c:pt idx="479">
                  <c:v>19.353999999999999</c:v>
                </c:pt>
                <c:pt idx="480">
                  <c:v>12.052</c:v>
                </c:pt>
                <c:pt idx="481">
                  <c:v>15.2995</c:v>
                </c:pt>
                <c:pt idx="482">
                  <c:v>21.51</c:v>
                </c:pt>
                <c:pt idx="483">
                  <c:v>17.558</c:v>
                </c:pt>
                <c:pt idx="484">
                  <c:v>20.032</c:v>
                </c:pt>
                <c:pt idx="485">
                  <c:v>23.716000000000001</c:v>
                </c:pt>
                <c:pt idx="486">
                  <c:v>17.006666666666668</c:v>
                </c:pt>
                <c:pt idx="487">
                  <c:v>20.416</c:v>
                </c:pt>
                <c:pt idx="488">
                  <c:v>18.148</c:v>
                </c:pt>
                <c:pt idx="489">
                  <c:v>15.784000000000001</c:v>
                </c:pt>
                <c:pt idx="490">
                  <c:v>21.103999999999999</c:v>
                </c:pt>
                <c:pt idx="491">
                  <c:v>19.664000000000001</c:v>
                </c:pt>
                <c:pt idx="492">
                  <c:v>18.507999999999999</c:v>
                </c:pt>
                <c:pt idx="493">
                  <c:v>19.006</c:v>
                </c:pt>
                <c:pt idx="494">
                  <c:v>18.556000000000001</c:v>
                </c:pt>
                <c:pt idx="495">
                  <c:v>19.5808</c:v>
                </c:pt>
                <c:pt idx="496">
                  <c:v>20.271999999999998</c:v>
                </c:pt>
                <c:pt idx="497">
                  <c:v>16.771999999999998</c:v>
                </c:pt>
                <c:pt idx="498">
                  <c:v>17.82</c:v>
                </c:pt>
                <c:pt idx="499">
                  <c:v>18.290666666666667</c:v>
                </c:pt>
                <c:pt idx="500">
                  <c:v>17.734000000000002</c:v>
                </c:pt>
                <c:pt idx="501">
                  <c:v>19.335000000000001</c:v>
                </c:pt>
                <c:pt idx="502">
                  <c:v>14.832000000000001</c:v>
                </c:pt>
                <c:pt idx="503">
                  <c:v>17.931666666666668</c:v>
                </c:pt>
                <c:pt idx="504">
                  <c:v>16.693000000000001</c:v>
                </c:pt>
                <c:pt idx="505">
                  <c:v>16.64</c:v>
                </c:pt>
                <c:pt idx="506">
                  <c:v>16.353999999999999</c:v>
                </c:pt>
                <c:pt idx="507">
                  <c:v>17.175999999999998</c:v>
                </c:pt>
                <c:pt idx="508">
                  <c:v>16.876999999999999</c:v>
                </c:pt>
                <c:pt idx="509">
                  <c:v>20.128</c:v>
                </c:pt>
                <c:pt idx="510">
                  <c:v>17.722000000000001</c:v>
                </c:pt>
                <c:pt idx="511">
                  <c:v>17.25</c:v>
                </c:pt>
                <c:pt idx="512">
                  <c:v>16.620666666666668</c:v>
                </c:pt>
                <c:pt idx="513">
                  <c:v>16.879000000000001</c:v>
                </c:pt>
                <c:pt idx="514">
                  <c:v>17.864799999999999</c:v>
                </c:pt>
                <c:pt idx="515">
                  <c:v>15.22</c:v>
                </c:pt>
                <c:pt idx="516">
                  <c:v>16.646000000000001</c:v>
                </c:pt>
                <c:pt idx="517">
                  <c:v>22.152000000000001</c:v>
                </c:pt>
                <c:pt idx="518">
                  <c:v>17.274000000000001</c:v>
                </c:pt>
                <c:pt idx="519">
                  <c:v>15.034000000000001</c:v>
                </c:pt>
                <c:pt idx="520">
                  <c:v>17.013999999999999</c:v>
                </c:pt>
                <c:pt idx="521">
                  <c:v>16.056000000000001</c:v>
                </c:pt>
                <c:pt idx="522">
                  <c:v>16.288</c:v>
                </c:pt>
                <c:pt idx="523">
                  <c:v>16.786000000000001</c:v>
                </c:pt>
                <c:pt idx="524">
                  <c:v>15.38</c:v>
                </c:pt>
                <c:pt idx="525">
                  <c:v>21.206</c:v>
                </c:pt>
                <c:pt idx="526">
                  <c:v>11.38</c:v>
                </c:pt>
                <c:pt idx="527">
                  <c:v>17.192</c:v>
                </c:pt>
                <c:pt idx="528">
                  <c:v>16.698</c:v>
                </c:pt>
                <c:pt idx="529">
                  <c:v>15.603999999999999</c:v>
                </c:pt>
                <c:pt idx="530">
                  <c:v>18.096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6B-4EF4-A36A-04221C09A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779264"/>
        <c:axId val="116781056"/>
      </c:lineChart>
      <c:catAx>
        <c:axId val="11677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6781056"/>
        <c:crosses val="autoZero"/>
        <c:auto val="1"/>
        <c:lblAlgn val="ctr"/>
        <c:lblOffset val="100"/>
        <c:noMultiLvlLbl val="0"/>
      </c:catAx>
      <c:valAx>
        <c:axId val="116781056"/>
        <c:scaling>
          <c:orientation val="minMax"/>
          <c:max val="25"/>
          <c:min val="5"/>
        </c:scaling>
        <c:delete val="0"/>
        <c:axPos val="l"/>
        <c:majorGridlines/>
        <c:numFmt formatCode="#,##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677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857742125163016E-2"/>
          <c:y val="4.4206850176785738E-2"/>
          <c:w val="0.33914493486479325"/>
          <c:h val="0.2145057525704023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349153603505987E-2"/>
          <c:y val="6.2330535129389818E-2"/>
          <c:w val="0.83192865226709045"/>
          <c:h val="0.80684518773996228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'2014-2020'!$G$368:$G$670</c:f>
              <c:numCache>
                <c:formatCode>#,##0.000</c:formatCode>
                <c:ptCount val="303"/>
                <c:pt idx="0">
                  <c:v>6.7266000000000004</c:v>
                </c:pt>
                <c:pt idx="1">
                  <c:v>6.6957000000000004</c:v>
                </c:pt>
                <c:pt idx="2">
                  <c:v>6.9215999999999998</c:v>
                </c:pt>
                <c:pt idx="3">
                  <c:v>6.6264000000000003</c:v>
                </c:pt>
                <c:pt idx="4">
                  <c:v>6.6927000000000003</c:v>
                </c:pt>
                <c:pt idx="5">
                  <c:v>6.9306999999999999</c:v>
                </c:pt>
                <c:pt idx="6">
                  <c:v>6.7115</c:v>
                </c:pt>
                <c:pt idx="7">
                  <c:v>6.508</c:v>
                </c:pt>
                <c:pt idx="8">
                  <c:v>6.7130000000000001</c:v>
                </c:pt>
                <c:pt idx="9">
                  <c:v>6.5640000000000001</c:v>
                </c:pt>
                <c:pt idx="10">
                  <c:v>7.0270000000000001</c:v>
                </c:pt>
                <c:pt idx="11">
                  <c:v>6.891</c:v>
                </c:pt>
                <c:pt idx="12">
                  <c:v>7.0209999999999999</c:v>
                </c:pt>
                <c:pt idx="13">
                  <c:v>8.0210000000000008</c:v>
                </c:pt>
                <c:pt idx="14">
                  <c:v>7.9349999999999996</c:v>
                </c:pt>
                <c:pt idx="15">
                  <c:v>8.5470000000000006</c:v>
                </c:pt>
                <c:pt idx="16">
                  <c:v>7.4939999999999998</c:v>
                </c:pt>
                <c:pt idx="17">
                  <c:v>7.3520000000000003</c:v>
                </c:pt>
                <c:pt idx="18">
                  <c:v>8.109</c:v>
                </c:pt>
                <c:pt idx="19">
                  <c:v>7.63</c:v>
                </c:pt>
                <c:pt idx="20">
                  <c:v>7.7709999999999999</c:v>
                </c:pt>
                <c:pt idx="21">
                  <c:v>7.4189999999999996</c:v>
                </c:pt>
                <c:pt idx="22">
                  <c:v>7.2039999999999997</c:v>
                </c:pt>
                <c:pt idx="23">
                  <c:v>7.12</c:v>
                </c:pt>
                <c:pt idx="24">
                  <c:v>8.3729999999999993</c:v>
                </c:pt>
                <c:pt idx="25">
                  <c:v>8.2330000000000005</c:v>
                </c:pt>
                <c:pt idx="26">
                  <c:v>9.766</c:v>
                </c:pt>
                <c:pt idx="27">
                  <c:v>8.6720000000000006</c:v>
                </c:pt>
                <c:pt idx="28">
                  <c:v>8.8010000000000002</c:v>
                </c:pt>
                <c:pt idx="29">
                  <c:v>12.3</c:v>
                </c:pt>
                <c:pt idx="30">
                  <c:v>10.592000000000001</c:v>
                </c:pt>
                <c:pt idx="31">
                  <c:v>8.5389999999999997</c:v>
                </c:pt>
                <c:pt idx="32">
                  <c:v>8.15</c:v>
                </c:pt>
                <c:pt idx="33">
                  <c:v>8.077</c:v>
                </c:pt>
                <c:pt idx="34">
                  <c:v>8.5830000000000002</c:v>
                </c:pt>
                <c:pt idx="35">
                  <c:v>8.5410000000000004</c:v>
                </c:pt>
                <c:pt idx="36">
                  <c:v>10.558999999999999</c:v>
                </c:pt>
                <c:pt idx="37">
                  <c:v>8.3800000000000008</c:v>
                </c:pt>
                <c:pt idx="38" formatCode="0.000">
                  <c:v>9.4619999999999997</c:v>
                </c:pt>
                <c:pt idx="39" formatCode="0.000">
                  <c:v>10.308</c:v>
                </c:pt>
                <c:pt idx="40" formatCode="0.000">
                  <c:v>8.9190000000000005</c:v>
                </c:pt>
                <c:pt idx="41" formatCode="0.000">
                  <c:v>8.8930000000000007</c:v>
                </c:pt>
                <c:pt idx="42" formatCode="0.000">
                  <c:v>8.7449999999999992</c:v>
                </c:pt>
                <c:pt idx="43" formatCode="0.000">
                  <c:v>9.6029999999999998</c:v>
                </c:pt>
                <c:pt idx="44" formatCode="0.000">
                  <c:v>8.0489999999999995</c:v>
                </c:pt>
                <c:pt idx="45" formatCode="0.000">
                  <c:v>8.5050000000000008</c:v>
                </c:pt>
                <c:pt idx="46" formatCode="0.000">
                  <c:v>8.234</c:v>
                </c:pt>
                <c:pt idx="47" formatCode="0.000">
                  <c:v>8.2249999999999996</c:v>
                </c:pt>
                <c:pt idx="48" formatCode="0.000">
                  <c:v>7.84</c:v>
                </c:pt>
                <c:pt idx="49" formatCode="0.000">
                  <c:v>8.2100000000000009</c:v>
                </c:pt>
                <c:pt idx="50" formatCode="0.000">
                  <c:v>9.1210000000000004</c:v>
                </c:pt>
                <c:pt idx="51" formatCode="0.000">
                  <c:v>8.5210000000000008</c:v>
                </c:pt>
                <c:pt idx="52" formatCode="0.000">
                  <c:v>9.7780000000000005</c:v>
                </c:pt>
                <c:pt idx="53" formatCode="0.000">
                  <c:v>10.067</c:v>
                </c:pt>
                <c:pt idx="54" formatCode="0.000">
                  <c:v>8.7490000000000006</c:v>
                </c:pt>
                <c:pt idx="55" formatCode="0.000">
                  <c:v>8.7859999999999996</c:v>
                </c:pt>
                <c:pt idx="56" formatCode="0.000">
                  <c:v>9.2680000000000007</c:v>
                </c:pt>
                <c:pt idx="57">
                  <c:v>8.0909999999999993</c:v>
                </c:pt>
                <c:pt idx="58">
                  <c:v>8.6430000000000007</c:v>
                </c:pt>
                <c:pt idx="59">
                  <c:v>7.984</c:v>
                </c:pt>
                <c:pt idx="60">
                  <c:v>8.2089999999999996</c:v>
                </c:pt>
                <c:pt idx="61">
                  <c:v>8.7650000000000006</c:v>
                </c:pt>
                <c:pt idx="62">
                  <c:v>8.3320000000000007</c:v>
                </c:pt>
                <c:pt idx="63">
                  <c:v>8.2370000000000001</c:v>
                </c:pt>
                <c:pt idx="64">
                  <c:v>8.2370000000000001</c:v>
                </c:pt>
                <c:pt idx="65">
                  <c:v>9.7159999999999993</c:v>
                </c:pt>
                <c:pt idx="66">
                  <c:v>8.7219999999999995</c:v>
                </c:pt>
                <c:pt idx="67">
                  <c:v>8.0180000000000007</c:v>
                </c:pt>
                <c:pt idx="68">
                  <c:v>8.6539999999999999</c:v>
                </c:pt>
                <c:pt idx="69">
                  <c:v>8.3309999999999995</c:v>
                </c:pt>
                <c:pt idx="70">
                  <c:v>9.0410000000000004</c:v>
                </c:pt>
                <c:pt idx="71">
                  <c:v>8.5139999999999993</c:v>
                </c:pt>
                <c:pt idx="72">
                  <c:v>8.3569999999999993</c:v>
                </c:pt>
                <c:pt idx="73">
                  <c:v>8.1620000000000008</c:v>
                </c:pt>
                <c:pt idx="74">
                  <c:v>10.465</c:v>
                </c:pt>
                <c:pt idx="75">
                  <c:v>8.9030000000000005</c:v>
                </c:pt>
                <c:pt idx="76">
                  <c:v>8.9440000000000008</c:v>
                </c:pt>
                <c:pt idx="77">
                  <c:v>9.8490000000000002</c:v>
                </c:pt>
                <c:pt idx="78">
                  <c:v>9.4169999999999998</c:v>
                </c:pt>
                <c:pt idx="79">
                  <c:v>9.0470000000000006</c:v>
                </c:pt>
                <c:pt idx="80">
                  <c:v>8.9489999999999998</c:v>
                </c:pt>
                <c:pt idx="81">
                  <c:v>9.0250000000000004</c:v>
                </c:pt>
                <c:pt idx="82">
                  <c:v>8.2409999999999997</c:v>
                </c:pt>
                <c:pt idx="83">
                  <c:v>8.3160000000000007</c:v>
                </c:pt>
                <c:pt idx="84">
                  <c:v>8.6069999999999993</c:v>
                </c:pt>
                <c:pt idx="85">
                  <c:v>8.7010000000000005</c:v>
                </c:pt>
                <c:pt idx="86">
                  <c:v>8.7959999999999994</c:v>
                </c:pt>
                <c:pt idx="87">
                  <c:v>7.9560000000000004</c:v>
                </c:pt>
                <c:pt idx="88">
                  <c:v>9.375</c:v>
                </c:pt>
                <c:pt idx="89">
                  <c:v>7.7910000000000004</c:v>
                </c:pt>
                <c:pt idx="90">
                  <c:v>7.8120000000000003</c:v>
                </c:pt>
                <c:pt idx="91" formatCode="0.000">
                  <c:v>8.2409999999999997</c:v>
                </c:pt>
                <c:pt idx="92">
                  <c:v>8.09</c:v>
                </c:pt>
                <c:pt idx="93">
                  <c:v>7.742</c:v>
                </c:pt>
                <c:pt idx="94">
                  <c:v>7.8140000000000001</c:v>
                </c:pt>
                <c:pt idx="95">
                  <c:v>8.7040000000000006</c:v>
                </c:pt>
                <c:pt idx="96">
                  <c:v>7.2350000000000003</c:v>
                </c:pt>
                <c:pt idx="97">
                  <c:v>7.9850000000000003</c:v>
                </c:pt>
                <c:pt idx="98">
                  <c:v>8.2889999999999997</c:v>
                </c:pt>
                <c:pt idx="99">
                  <c:v>7.9749999999999996</c:v>
                </c:pt>
                <c:pt idx="100">
                  <c:v>8.6039999999999992</c:v>
                </c:pt>
                <c:pt idx="101">
                  <c:v>8.1240000000000006</c:v>
                </c:pt>
                <c:pt idx="102">
                  <c:v>7.9219999999999997</c:v>
                </c:pt>
                <c:pt idx="103">
                  <c:v>7.9139999999999997</c:v>
                </c:pt>
                <c:pt idx="104">
                  <c:v>7.7461000000000002</c:v>
                </c:pt>
                <c:pt idx="105">
                  <c:v>9.7040000000000006</c:v>
                </c:pt>
                <c:pt idx="106">
                  <c:v>9.0440000000000005</c:v>
                </c:pt>
                <c:pt idx="107">
                  <c:v>8.1010000000000009</c:v>
                </c:pt>
                <c:pt idx="108">
                  <c:v>10.145</c:v>
                </c:pt>
                <c:pt idx="109">
                  <c:v>9.8450000000000006</c:v>
                </c:pt>
                <c:pt idx="110">
                  <c:v>8.3059999999999992</c:v>
                </c:pt>
                <c:pt idx="111">
                  <c:v>7.9889999999999999</c:v>
                </c:pt>
                <c:pt idx="112">
                  <c:v>8.5579999999999998</c:v>
                </c:pt>
                <c:pt idx="113">
                  <c:v>11.173</c:v>
                </c:pt>
                <c:pt idx="114">
                  <c:v>10.442</c:v>
                </c:pt>
                <c:pt idx="115">
                  <c:v>8.3629999999999995</c:v>
                </c:pt>
                <c:pt idx="116">
                  <c:v>8.2330000000000005</c:v>
                </c:pt>
                <c:pt idx="117">
                  <c:v>8.1929999999999996</c:v>
                </c:pt>
                <c:pt idx="118">
                  <c:v>9.9600000000000009</c:v>
                </c:pt>
                <c:pt idx="119">
                  <c:v>8.8610000000000007</c:v>
                </c:pt>
                <c:pt idx="120">
                  <c:v>9.0329999999999995</c:v>
                </c:pt>
                <c:pt idx="121">
                  <c:v>8.9079999999999995</c:v>
                </c:pt>
                <c:pt idx="122">
                  <c:v>8.5809999999999995</c:v>
                </c:pt>
                <c:pt idx="123">
                  <c:v>8.1560000000000006</c:v>
                </c:pt>
                <c:pt idx="124">
                  <c:v>7.8</c:v>
                </c:pt>
                <c:pt idx="125">
                  <c:v>7.7089999999999996</c:v>
                </c:pt>
                <c:pt idx="126">
                  <c:v>8.0109999999999992</c:v>
                </c:pt>
                <c:pt idx="127">
                  <c:v>7.6390000000000002</c:v>
                </c:pt>
                <c:pt idx="128">
                  <c:v>7.8120000000000003</c:v>
                </c:pt>
                <c:pt idx="129">
                  <c:v>7.7720000000000002</c:v>
                </c:pt>
                <c:pt idx="130">
                  <c:v>7.774</c:v>
                </c:pt>
                <c:pt idx="131">
                  <c:v>8.8680000000000003</c:v>
                </c:pt>
                <c:pt idx="132">
                  <c:v>7.7990000000000004</c:v>
                </c:pt>
                <c:pt idx="133">
                  <c:v>7.5110000000000001</c:v>
                </c:pt>
                <c:pt idx="134">
                  <c:v>7.125</c:v>
                </c:pt>
                <c:pt idx="135">
                  <c:v>7.65</c:v>
                </c:pt>
                <c:pt idx="136">
                  <c:v>7.3179999999999996</c:v>
                </c:pt>
                <c:pt idx="137">
                  <c:v>7.4189999999999996</c:v>
                </c:pt>
                <c:pt idx="138">
                  <c:v>7.085</c:v>
                </c:pt>
                <c:pt idx="139">
                  <c:v>7.0359999999999996</c:v>
                </c:pt>
                <c:pt idx="140">
                  <c:v>8.0359999999999996</c:v>
                </c:pt>
                <c:pt idx="141">
                  <c:v>8.3450000000000006</c:v>
                </c:pt>
                <c:pt idx="142">
                  <c:v>6.5720000000000001</c:v>
                </c:pt>
                <c:pt idx="143">
                  <c:v>6.742</c:v>
                </c:pt>
                <c:pt idx="144">
                  <c:v>6.26</c:v>
                </c:pt>
                <c:pt idx="145">
                  <c:v>6.6820000000000004</c:v>
                </c:pt>
                <c:pt idx="146">
                  <c:v>6.47</c:v>
                </c:pt>
                <c:pt idx="147">
                  <c:v>6.3739999999999997</c:v>
                </c:pt>
                <c:pt idx="148">
                  <c:v>6.8330000000000002</c:v>
                </c:pt>
                <c:pt idx="149">
                  <c:v>6.202</c:v>
                </c:pt>
                <c:pt idx="150">
                  <c:v>6.5339999999999998</c:v>
                </c:pt>
                <c:pt idx="151">
                  <c:v>6.1980000000000004</c:v>
                </c:pt>
                <c:pt idx="152">
                  <c:v>6.4039999999999999</c:v>
                </c:pt>
                <c:pt idx="153">
                  <c:v>6.3520000000000003</c:v>
                </c:pt>
                <c:pt idx="154">
                  <c:v>6.2939999999999996</c:v>
                </c:pt>
                <c:pt idx="155">
                  <c:v>6.048</c:v>
                </c:pt>
                <c:pt idx="156">
                  <c:v>6.1680000000000001</c:v>
                </c:pt>
                <c:pt idx="157">
                  <c:v>6.2210000000000001</c:v>
                </c:pt>
                <c:pt idx="158">
                  <c:v>6.3250000000000002</c:v>
                </c:pt>
                <c:pt idx="159">
                  <c:v>6.5469999999999997</c:v>
                </c:pt>
                <c:pt idx="160">
                  <c:v>6.32</c:v>
                </c:pt>
                <c:pt idx="161">
                  <c:v>7.1020000000000003</c:v>
                </c:pt>
                <c:pt idx="162">
                  <c:v>6.4059999999999997</c:v>
                </c:pt>
                <c:pt idx="163">
                  <c:v>6.4630000000000001</c:v>
                </c:pt>
                <c:pt idx="164">
                  <c:v>6.89</c:v>
                </c:pt>
                <c:pt idx="165">
                  <c:v>6.4189999999999996</c:v>
                </c:pt>
                <c:pt idx="166">
                  <c:v>6.6829999999999998</c:v>
                </c:pt>
                <c:pt idx="167">
                  <c:v>6.4870000000000001</c:v>
                </c:pt>
                <c:pt idx="168">
                  <c:v>6.431</c:v>
                </c:pt>
                <c:pt idx="169">
                  <c:v>6.258</c:v>
                </c:pt>
                <c:pt idx="170">
                  <c:v>6.859</c:v>
                </c:pt>
                <c:pt idx="171">
                  <c:v>7.77</c:v>
                </c:pt>
                <c:pt idx="172">
                  <c:v>7.3129999999999997</c:v>
                </c:pt>
                <c:pt idx="173">
                  <c:v>8.4879999999999995</c:v>
                </c:pt>
                <c:pt idx="174">
                  <c:v>7.69</c:v>
                </c:pt>
                <c:pt idx="175">
                  <c:v>7.8890000000000002</c:v>
                </c:pt>
                <c:pt idx="176">
                  <c:v>7.468</c:v>
                </c:pt>
                <c:pt idx="177">
                  <c:v>7.9690000000000003</c:v>
                </c:pt>
                <c:pt idx="178">
                  <c:v>7.0979999999999999</c:v>
                </c:pt>
                <c:pt idx="179">
                  <c:v>7.4119999999999999</c:v>
                </c:pt>
                <c:pt idx="180">
                  <c:v>7.0910000000000002</c:v>
                </c:pt>
                <c:pt idx="181">
                  <c:v>7.1989999999999998</c:v>
                </c:pt>
                <c:pt idx="182">
                  <c:v>7.23</c:v>
                </c:pt>
                <c:pt idx="183">
                  <c:v>6.94</c:v>
                </c:pt>
                <c:pt idx="184">
                  <c:v>6.875</c:v>
                </c:pt>
                <c:pt idx="185">
                  <c:v>7.117</c:v>
                </c:pt>
                <c:pt idx="186">
                  <c:v>6.976</c:v>
                </c:pt>
                <c:pt idx="187">
                  <c:v>6.9630000000000001</c:v>
                </c:pt>
                <c:pt idx="188">
                  <c:v>7.141</c:v>
                </c:pt>
                <c:pt idx="189">
                  <c:v>6.9080000000000004</c:v>
                </c:pt>
                <c:pt idx="190">
                  <c:v>6.7939999999999996</c:v>
                </c:pt>
                <c:pt idx="191">
                  <c:v>7.4370000000000003</c:v>
                </c:pt>
                <c:pt idx="192">
                  <c:v>7.5380000000000003</c:v>
                </c:pt>
                <c:pt idx="193">
                  <c:v>7.4589999999999996</c:v>
                </c:pt>
                <c:pt idx="194">
                  <c:v>7.101</c:v>
                </c:pt>
                <c:pt idx="195">
                  <c:v>7.1189999999999998</c:v>
                </c:pt>
                <c:pt idx="196">
                  <c:v>7.1879999999999997</c:v>
                </c:pt>
                <c:pt idx="197">
                  <c:v>6.9429999999999996</c:v>
                </c:pt>
                <c:pt idx="198">
                  <c:v>7.17</c:v>
                </c:pt>
                <c:pt idx="199">
                  <c:v>7.3</c:v>
                </c:pt>
                <c:pt idx="200">
                  <c:v>7.4029999999999996</c:v>
                </c:pt>
                <c:pt idx="201">
                  <c:v>8</c:v>
                </c:pt>
                <c:pt idx="202">
                  <c:v>7.77</c:v>
                </c:pt>
                <c:pt idx="203">
                  <c:v>8.0779999999999994</c:v>
                </c:pt>
                <c:pt idx="204">
                  <c:v>7.51</c:v>
                </c:pt>
                <c:pt idx="205">
                  <c:v>7.4930000000000003</c:v>
                </c:pt>
                <c:pt idx="206">
                  <c:v>7.2130000000000001</c:v>
                </c:pt>
                <c:pt idx="207">
                  <c:v>6.6660000000000004</c:v>
                </c:pt>
                <c:pt idx="208">
                  <c:v>7.7210000000000001</c:v>
                </c:pt>
                <c:pt idx="209">
                  <c:v>7.1589999999999998</c:v>
                </c:pt>
                <c:pt idx="210">
                  <c:v>7.21</c:v>
                </c:pt>
                <c:pt idx="211">
                  <c:v>7.27</c:v>
                </c:pt>
                <c:pt idx="212">
                  <c:v>7.14</c:v>
                </c:pt>
                <c:pt idx="213">
                  <c:v>7.3479999999999999</c:v>
                </c:pt>
                <c:pt idx="214">
                  <c:v>6.7759999999999998</c:v>
                </c:pt>
                <c:pt idx="215">
                  <c:v>7.0529999999999999</c:v>
                </c:pt>
                <c:pt idx="216" formatCode="General">
                  <c:v>7.2939999999999996</c:v>
                </c:pt>
                <c:pt idx="217">
                  <c:v>6.9809999999999999</c:v>
                </c:pt>
                <c:pt idx="218">
                  <c:v>7.0609999999999999</c:v>
                </c:pt>
                <c:pt idx="219">
                  <c:v>8.4459999999999997</c:v>
                </c:pt>
                <c:pt idx="220">
                  <c:v>7.4870000000000001</c:v>
                </c:pt>
                <c:pt idx="221">
                  <c:v>8.2080000000000002</c:v>
                </c:pt>
                <c:pt idx="222">
                  <c:v>7.7779999999999996</c:v>
                </c:pt>
                <c:pt idx="223">
                  <c:v>7.617</c:v>
                </c:pt>
                <c:pt idx="224">
                  <c:v>8.01</c:v>
                </c:pt>
                <c:pt idx="225">
                  <c:v>7.77</c:v>
                </c:pt>
                <c:pt idx="226">
                  <c:v>7.6280000000000001</c:v>
                </c:pt>
                <c:pt idx="227">
                  <c:v>7.42</c:v>
                </c:pt>
                <c:pt idx="228">
                  <c:v>7.3789999999999996</c:v>
                </c:pt>
                <c:pt idx="229">
                  <c:v>7.2160000000000002</c:v>
                </c:pt>
                <c:pt idx="230">
                  <c:v>7.3860000000000001</c:v>
                </c:pt>
                <c:pt idx="231">
                  <c:v>7.4790000000000001</c:v>
                </c:pt>
                <c:pt idx="232">
                  <c:v>7.2590000000000003</c:v>
                </c:pt>
                <c:pt idx="233">
                  <c:v>8.4979999999999993</c:v>
                </c:pt>
                <c:pt idx="234">
                  <c:v>8.4700000000000006</c:v>
                </c:pt>
                <c:pt idx="235">
                  <c:v>8.1340000000000003</c:v>
                </c:pt>
                <c:pt idx="236">
                  <c:v>7.9029999999999996</c:v>
                </c:pt>
                <c:pt idx="237">
                  <c:v>7.63</c:v>
                </c:pt>
                <c:pt idx="238">
                  <c:v>7.4139999999999997</c:v>
                </c:pt>
                <c:pt idx="239">
                  <c:v>7.593</c:v>
                </c:pt>
                <c:pt idx="240">
                  <c:v>7.3970000000000002</c:v>
                </c:pt>
                <c:pt idx="241">
                  <c:v>7.2469999999999999</c:v>
                </c:pt>
                <c:pt idx="242">
                  <c:v>8.423</c:v>
                </c:pt>
                <c:pt idx="243">
                  <c:v>7.593</c:v>
                </c:pt>
                <c:pt idx="244">
                  <c:v>7.681</c:v>
                </c:pt>
                <c:pt idx="245">
                  <c:v>7.6520000000000001</c:v>
                </c:pt>
                <c:pt idx="246">
                  <c:v>7.4580000000000002</c:v>
                </c:pt>
                <c:pt idx="247">
                  <c:v>7.24</c:v>
                </c:pt>
                <c:pt idx="248">
                  <c:v>7.3890000000000002</c:v>
                </c:pt>
                <c:pt idx="249">
                  <c:v>7.258</c:v>
                </c:pt>
                <c:pt idx="250">
                  <c:v>7.351</c:v>
                </c:pt>
                <c:pt idx="251">
                  <c:v>7.2119999999999997</c:v>
                </c:pt>
                <c:pt idx="252">
                  <c:v>7.3369999999999997</c:v>
                </c:pt>
                <c:pt idx="253">
                  <c:v>6.97</c:v>
                </c:pt>
                <c:pt idx="254">
                  <c:v>7.2290000000000001</c:v>
                </c:pt>
                <c:pt idx="255">
                  <c:v>6.968</c:v>
                </c:pt>
                <c:pt idx="256">
                  <c:v>7.1449999999999996</c:v>
                </c:pt>
                <c:pt idx="257">
                  <c:v>6.8109999999999999</c:v>
                </c:pt>
                <c:pt idx="258">
                  <c:v>7.0119999999999996</c:v>
                </c:pt>
                <c:pt idx="259">
                  <c:v>6.9219999999999997</c:v>
                </c:pt>
                <c:pt idx="260">
                  <c:v>6.9260000000000002</c:v>
                </c:pt>
                <c:pt idx="261">
                  <c:v>7.1749999999999998</c:v>
                </c:pt>
                <c:pt idx="262">
                  <c:v>6.9089999999999998</c:v>
                </c:pt>
                <c:pt idx="263">
                  <c:v>6.7539999999999996</c:v>
                </c:pt>
                <c:pt idx="264">
                  <c:v>6.87</c:v>
                </c:pt>
                <c:pt idx="265">
                  <c:v>6.6449999999999996</c:v>
                </c:pt>
                <c:pt idx="266">
                  <c:v>6.6239999999999997</c:v>
                </c:pt>
                <c:pt idx="267">
                  <c:v>6.742</c:v>
                </c:pt>
                <c:pt idx="268">
                  <c:v>6.8559999999999999</c:v>
                </c:pt>
                <c:pt idx="269">
                  <c:v>6.7709999999999999</c:v>
                </c:pt>
                <c:pt idx="270">
                  <c:v>7.41</c:v>
                </c:pt>
                <c:pt idx="271">
                  <c:v>6.47</c:v>
                </c:pt>
                <c:pt idx="272">
                  <c:v>6.6239999999999997</c:v>
                </c:pt>
                <c:pt idx="273">
                  <c:v>6.6680000000000001</c:v>
                </c:pt>
                <c:pt idx="274">
                  <c:v>6.5019999999999998</c:v>
                </c:pt>
                <c:pt idx="275">
                  <c:v>6.6959999999999997</c:v>
                </c:pt>
                <c:pt idx="276">
                  <c:v>6.6079999999999997</c:v>
                </c:pt>
                <c:pt idx="277">
                  <c:v>7.0179999999999998</c:v>
                </c:pt>
                <c:pt idx="278">
                  <c:v>6.03</c:v>
                </c:pt>
                <c:pt idx="279">
                  <c:v>6.7069999999999999</c:v>
                </c:pt>
                <c:pt idx="280">
                  <c:v>6.524</c:v>
                </c:pt>
                <c:pt idx="281">
                  <c:v>6.6820000000000004</c:v>
                </c:pt>
                <c:pt idx="282">
                  <c:v>6.6139999999999999</c:v>
                </c:pt>
                <c:pt idx="283">
                  <c:v>6.6180000000000003</c:v>
                </c:pt>
                <c:pt idx="284">
                  <c:v>6.5789999999999997</c:v>
                </c:pt>
                <c:pt idx="285">
                  <c:v>6.74</c:v>
                </c:pt>
                <c:pt idx="286">
                  <c:v>6.633</c:v>
                </c:pt>
                <c:pt idx="287">
                  <c:v>6.5090000000000003</c:v>
                </c:pt>
                <c:pt idx="288">
                  <c:v>8.2010000000000005</c:v>
                </c:pt>
                <c:pt idx="289">
                  <c:v>6.9130000000000003</c:v>
                </c:pt>
                <c:pt idx="290">
                  <c:v>6.952</c:v>
                </c:pt>
                <c:pt idx="291">
                  <c:v>6.6539999999999999</c:v>
                </c:pt>
                <c:pt idx="292">
                  <c:v>6.6470000000000002</c:v>
                </c:pt>
                <c:pt idx="293">
                  <c:v>6.5890000000000004</c:v>
                </c:pt>
                <c:pt idx="294">
                  <c:v>6.7050000000000001</c:v>
                </c:pt>
                <c:pt idx="295">
                  <c:v>6.5250000000000004</c:v>
                </c:pt>
                <c:pt idx="296">
                  <c:v>6.8179999999999996</c:v>
                </c:pt>
                <c:pt idx="297">
                  <c:v>6.8890000000000002</c:v>
                </c:pt>
                <c:pt idx="298">
                  <c:v>6.6210000000000004</c:v>
                </c:pt>
                <c:pt idx="299">
                  <c:v>6.7789999999999999</c:v>
                </c:pt>
                <c:pt idx="300">
                  <c:v>6.6749999999999998</c:v>
                </c:pt>
                <c:pt idx="301">
                  <c:v>6.5010000000000003</c:v>
                </c:pt>
                <c:pt idx="302">
                  <c:v>6.6580000000000004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9-4EC2-B8B2-733D84BA6339}"/>
            </c:ext>
          </c:extLst>
        </c:ser>
        <c:ser>
          <c:idx val="1"/>
          <c:order val="1"/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'2014-2020'!$K$368:$K$670</c:f>
              <c:numCache>
                <c:formatCode>0.000</c:formatCode>
                <c:ptCount val="303"/>
                <c:pt idx="0">
                  <c:v>12.596833333333333</c:v>
                </c:pt>
                <c:pt idx="1">
                  <c:v>12.487</c:v>
                </c:pt>
                <c:pt idx="2">
                  <c:v>15.614000000000001</c:v>
                </c:pt>
                <c:pt idx="3">
                  <c:v>11.977</c:v>
                </c:pt>
                <c:pt idx="4">
                  <c:v>11.692</c:v>
                </c:pt>
                <c:pt idx="5">
                  <c:v>14.401</c:v>
                </c:pt>
                <c:pt idx="6">
                  <c:v>14.455</c:v>
                </c:pt>
                <c:pt idx="7">
                  <c:v>12.976125</c:v>
                </c:pt>
                <c:pt idx="8">
                  <c:v>12.878666666666668</c:v>
                </c:pt>
                <c:pt idx="9">
                  <c:v>13.0245</c:v>
                </c:pt>
                <c:pt idx="10">
                  <c:v>11.8926</c:v>
                </c:pt>
                <c:pt idx="11">
                  <c:v>14.251666666666667</c:v>
                </c:pt>
                <c:pt idx="12">
                  <c:v>14.3245</c:v>
                </c:pt>
                <c:pt idx="13">
                  <c:v>13.7814</c:v>
                </c:pt>
                <c:pt idx="14">
                  <c:v>13.55157142857143</c:v>
                </c:pt>
                <c:pt idx="15">
                  <c:v>17.591000000000001</c:v>
                </c:pt>
                <c:pt idx="16">
                  <c:v>16.273800000000001</c:v>
                </c:pt>
                <c:pt idx="17">
                  <c:v>14.903</c:v>
                </c:pt>
                <c:pt idx="18">
                  <c:v>14.782</c:v>
                </c:pt>
                <c:pt idx="19">
                  <c:v>16.457999999999998</c:v>
                </c:pt>
                <c:pt idx="20">
                  <c:v>14.391249999999999</c:v>
                </c:pt>
                <c:pt idx="21">
                  <c:v>13.893000000000001</c:v>
                </c:pt>
                <c:pt idx="22">
                  <c:v>14.1365</c:v>
                </c:pt>
                <c:pt idx="23">
                  <c:v>14.33</c:v>
                </c:pt>
                <c:pt idx="24">
                  <c:v>14.37088888888889</c:v>
                </c:pt>
                <c:pt idx="25">
                  <c:v>15.152714285714286</c:v>
                </c:pt>
                <c:pt idx="26">
                  <c:v>15.702166666666667</c:v>
                </c:pt>
                <c:pt idx="27">
                  <c:v>18.376000000000001</c:v>
                </c:pt>
                <c:pt idx="28">
                  <c:v>18.436833333333333</c:v>
                </c:pt>
                <c:pt idx="29">
                  <c:v>17.858666666666668</c:v>
                </c:pt>
                <c:pt idx="30">
                  <c:v>25.2255</c:v>
                </c:pt>
                <c:pt idx="31">
                  <c:v>20.116</c:v>
                </c:pt>
                <c:pt idx="32">
                  <c:v>16.740083333333331</c:v>
                </c:pt>
                <c:pt idx="33">
                  <c:v>16.079499999999999</c:v>
                </c:pt>
                <c:pt idx="34">
                  <c:v>22.692666666666664</c:v>
                </c:pt>
                <c:pt idx="35">
                  <c:v>6.3150000000000004</c:v>
                </c:pt>
                <c:pt idx="36">
                  <c:v>17.959</c:v>
                </c:pt>
                <c:pt idx="37">
                  <c:v>17.739799999999999</c:v>
                </c:pt>
                <c:pt idx="38">
                  <c:v>18.956428571428571</c:v>
                </c:pt>
                <c:pt idx="39">
                  <c:v>21.672000000000001</c:v>
                </c:pt>
                <c:pt idx="40">
                  <c:v>13.59</c:v>
                </c:pt>
                <c:pt idx="41">
                  <c:v>18.954999999999998</c:v>
                </c:pt>
                <c:pt idx="42">
                  <c:v>16.196999999999999</c:v>
                </c:pt>
                <c:pt idx="43">
                  <c:v>3.9510000000000001</c:v>
                </c:pt>
                <c:pt idx="44">
                  <c:v>13.468</c:v>
                </c:pt>
                <c:pt idx="45">
                  <c:v>20.936</c:v>
                </c:pt>
                <c:pt idx="46">
                  <c:v>14.932666666666668</c:v>
                </c:pt>
                <c:pt idx="47">
                  <c:v>17.954999999999998</c:v>
                </c:pt>
                <c:pt idx="48">
                  <c:v>13.906000000000001</c:v>
                </c:pt>
                <c:pt idx="49">
                  <c:v>16.228000000000002</c:v>
                </c:pt>
                <c:pt idx="50">
                  <c:v>17.846499999999999</c:v>
                </c:pt>
                <c:pt idx="51">
                  <c:v>18.794</c:v>
                </c:pt>
                <c:pt idx="52">
                  <c:v>17.385000000000002</c:v>
                </c:pt>
                <c:pt idx="53">
                  <c:v>20.548999999999999</c:v>
                </c:pt>
                <c:pt idx="54">
                  <c:v>18.196999999999999</c:v>
                </c:pt>
                <c:pt idx="55">
                  <c:v>19.818000000000001</c:v>
                </c:pt>
                <c:pt idx="56">
                  <c:v>14.917999999999999</c:v>
                </c:pt>
                <c:pt idx="57">
                  <c:v>18.117999999999999</c:v>
                </c:pt>
                <c:pt idx="58">
                  <c:v>15.797000000000001</c:v>
                </c:pt>
                <c:pt idx="59">
                  <c:v>16.850999999999999</c:v>
                </c:pt>
                <c:pt idx="60">
                  <c:v>14.157</c:v>
                </c:pt>
                <c:pt idx="61">
                  <c:v>8.9049999999999994</c:v>
                </c:pt>
                <c:pt idx="62">
                  <c:v>14.929</c:v>
                </c:pt>
                <c:pt idx="63">
                  <c:v>22.707000000000001</c:v>
                </c:pt>
                <c:pt idx="64">
                  <c:v>18.722999999999999</c:v>
                </c:pt>
                <c:pt idx="65">
                  <c:v>16.969000000000001</c:v>
                </c:pt>
                <c:pt idx="66">
                  <c:v>18.234999999999999</c:v>
                </c:pt>
                <c:pt idx="67">
                  <c:v>16.873833333333334</c:v>
                </c:pt>
                <c:pt idx="68">
                  <c:v>19.224</c:v>
                </c:pt>
                <c:pt idx="69">
                  <c:v>19.292999999999999</c:v>
                </c:pt>
                <c:pt idx="70">
                  <c:v>16.981999999999999</c:v>
                </c:pt>
                <c:pt idx="71">
                  <c:v>18.259</c:v>
                </c:pt>
                <c:pt idx="72">
                  <c:v>16.430499999999999</c:v>
                </c:pt>
                <c:pt idx="73">
                  <c:v>16.760000000000002</c:v>
                </c:pt>
                <c:pt idx="74">
                  <c:v>18.396666666666668</c:v>
                </c:pt>
                <c:pt idx="75">
                  <c:v>19.915333333333333</c:v>
                </c:pt>
                <c:pt idx="76">
                  <c:v>16.704000000000001</c:v>
                </c:pt>
                <c:pt idx="77">
                  <c:v>18.729333333333333</c:v>
                </c:pt>
                <c:pt idx="78">
                  <c:v>18.896000000000001</c:v>
                </c:pt>
                <c:pt idx="79">
                  <c:v>16.14</c:v>
                </c:pt>
                <c:pt idx="80">
                  <c:v>20.602</c:v>
                </c:pt>
                <c:pt idx="81">
                  <c:v>19.856999999999999</c:v>
                </c:pt>
                <c:pt idx="82">
                  <c:v>16.061250000000001</c:v>
                </c:pt>
                <c:pt idx="83">
                  <c:v>21.375</c:v>
                </c:pt>
                <c:pt idx="84">
                  <c:v>13.339</c:v>
                </c:pt>
                <c:pt idx="85">
                  <c:v>20.384</c:v>
                </c:pt>
                <c:pt idx="86">
                  <c:v>18.625666666666667</c:v>
                </c:pt>
                <c:pt idx="87">
                  <c:v>17.239999999999998</c:v>
                </c:pt>
                <c:pt idx="88">
                  <c:v>14.901999999999999</c:v>
                </c:pt>
                <c:pt idx="89">
                  <c:v>19.497</c:v>
                </c:pt>
                <c:pt idx="90">
                  <c:v>12.28</c:v>
                </c:pt>
                <c:pt idx="91">
                  <c:v>17.698666666666668</c:v>
                </c:pt>
                <c:pt idx="92">
                  <c:v>15.1455</c:v>
                </c:pt>
                <c:pt idx="93">
                  <c:v>18.661999999999999</c:v>
                </c:pt>
                <c:pt idx="94">
                  <c:v>12.561999999999999</c:v>
                </c:pt>
                <c:pt idx="95">
                  <c:v>16.756</c:v>
                </c:pt>
                <c:pt idx="96">
                  <c:v>15.686999999999999</c:v>
                </c:pt>
                <c:pt idx="97">
                  <c:v>15.3376</c:v>
                </c:pt>
                <c:pt idx="98">
                  <c:v>16.112714285714286</c:v>
                </c:pt>
                <c:pt idx="99">
                  <c:v>17.474499999999999</c:v>
                </c:pt>
                <c:pt idx="100">
                  <c:v>15.076000000000001</c:v>
                </c:pt>
                <c:pt idx="101">
                  <c:v>15.861666666666668</c:v>
                </c:pt>
                <c:pt idx="102">
                  <c:v>17.405000000000001</c:v>
                </c:pt>
                <c:pt idx="103">
                  <c:v>16.297999999999998</c:v>
                </c:pt>
                <c:pt idx="104">
                  <c:v>13.954000000000001</c:v>
                </c:pt>
                <c:pt idx="105">
                  <c:v>17.1572</c:v>
                </c:pt>
                <c:pt idx="106">
                  <c:v>20.39</c:v>
                </c:pt>
                <c:pt idx="107">
                  <c:v>13.474</c:v>
                </c:pt>
                <c:pt idx="108">
                  <c:v>18.060333333333332</c:v>
                </c:pt>
                <c:pt idx="109">
                  <c:v>19.898333333333333</c:v>
                </c:pt>
                <c:pt idx="110">
                  <c:v>16.863571428571429</c:v>
                </c:pt>
                <c:pt idx="111">
                  <c:v>15.513400000000001</c:v>
                </c:pt>
                <c:pt idx="112">
                  <c:v>16.64</c:v>
                </c:pt>
                <c:pt idx="113">
                  <c:v>13.365</c:v>
                </c:pt>
                <c:pt idx="114">
                  <c:v>25.608000000000001</c:v>
                </c:pt>
                <c:pt idx="115">
                  <c:v>17.3766</c:v>
                </c:pt>
                <c:pt idx="116">
                  <c:v>16.287199999999999</c:v>
                </c:pt>
                <c:pt idx="117">
                  <c:v>16.8535</c:v>
                </c:pt>
                <c:pt idx="118">
                  <c:v>17.472000000000001</c:v>
                </c:pt>
                <c:pt idx="119">
                  <c:v>17.623999999999999</c:v>
                </c:pt>
                <c:pt idx="120">
                  <c:v>15.983000000000001</c:v>
                </c:pt>
                <c:pt idx="121">
                  <c:v>18.640428571428572</c:v>
                </c:pt>
                <c:pt idx="122">
                  <c:v>17.616</c:v>
                </c:pt>
                <c:pt idx="123">
                  <c:v>16.234999999999999</c:v>
                </c:pt>
                <c:pt idx="124">
                  <c:v>16.118666666666666</c:v>
                </c:pt>
                <c:pt idx="125">
                  <c:v>15.423999999999999</c:v>
                </c:pt>
                <c:pt idx="126">
                  <c:v>15.778</c:v>
                </c:pt>
                <c:pt idx="127">
                  <c:v>15.013999999999999</c:v>
                </c:pt>
                <c:pt idx="128">
                  <c:v>18.579999999999998</c:v>
                </c:pt>
                <c:pt idx="129">
                  <c:v>13.981999999999999</c:v>
                </c:pt>
                <c:pt idx="130">
                  <c:v>16.218</c:v>
                </c:pt>
                <c:pt idx="131">
                  <c:v>20.742000000000001</c:v>
                </c:pt>
                <c:pt idx="132">
                  <c:v>14.802</c:v>
                </c:pt>
                <c:pt idx="133">
                  <c:v>14.976000000000001</c:v>
                </c:pt>
                <c:pt idx="134">
                  <c:v>15.250333333333332</c:v>
                </c:pt>
                <c:pt idx="135">
                  <c:v>14.647333333333332</c:v>
                </c:pt>
                <c:pt idx="136">
                  <c:v>14.948</c:v>
                </c:pt>
                <c:pt idx="137">
                  <c:v>13.62</c:v>
                </c:pt>
                <c:pt idx="138">
                  <c:v>15.728</c:v>
                </c:pt>
                <c:pt idx="139">
                  <c:v>13.734999999999999</c:v>
                </c:pt>
                <c:pt idx="140">
                  <c:v>13.318</c:v>
                </c:pt>
                <c:pt idx="141">
                  <c:v>17.41</c:v>
                </c:pt>
                <c:pt idx="142">
                  <c:v>13.595846153846155</c:v>
                </c:pt>
                <c:pt idx="143">
                  <c:v>12.740461538461538</c:v>
                </c:pt>
                <c:pt idx="144">
                  <c:v>15.896000000000001</c:v>
                </c:pt>
                <c:pt idx="145">
                  <c:v>11.468</c:v>
                </c:pt>
                <c:pt idx="146">
                  <c:v>12.802181818181818</c:v>
                </c:pt>
                <c:pt idx="147">
                  <c:v>12.587999999999999</c:v>
                </c:pt>
                <c:pt idx="148">
                  <c:v>12.930999999999999</c:v>
                </c:pt>
                <c:pt idx="149">
                  <c:v>15.846</c:v>
                </c:pt>
                <c:pt idx="150">
                  <c:v>11.098000000000001</c:v>
                </c:pt>
                <c:pt idx="151">
                  <c:v>14.84</c:v>
                </c:pt>
                <c:pt idx="152">
                  <c:v>12.494</c:v>
                </c:pt>
                <c:pt idx="153">
                  <c:v>11.832000000000001</c:v>
                </c:pt>
                <c:pt idx="154">
                  <c:v>14.179</c:v>
                </c:pt>
                <c:pt idx="155">
                  <c:v>12.077333333333332</c:v>
                </c:pt>
                <c:pt idx="156">
                  <c:v>13.612666666666668</c:v>
                </c:pt>
                <c:pt idx="157">
                  <c:v>11.112</c:v>
                </c:pt>
                <c:pt idx="158">
                  <c:v>12.6005</c:v>
                </c:pt>
                <c:pt idx="159">
                  <c:v>13.385999999999999</c:v>
                </c:pt>
                <c:pt idx="160">
                  <c:v>14.262</c:v>
                </c:pt>
                <c:pt idx="161">
                  <c:v>12.936666666666667</c:v>
                </c:pt>
                <c:pt idx="162">
                  <c:v>13.6792</c:v>
                </c:pt>
                <c:pt idx="163">
                  <c:v>12.122</c:v>
                </c:pt>
                <c:pt idx="164">
                  <c:v>13.458</c:v>
                </c:pt>
                <c:pt idx="165">
                  <c:v>13.304666666666668</c:v>
                </c:pt>
                <c:pt idx="166">
                  <c:v>12.554</c:v>
                </c:pt>
                <c:pt idx="167">
                  <c:v>13.489636363636365</c:v>
                </c:pt>
                <c:pt idx="168">
                  <c:v>13.548</c:v>
                </c:pt>
                <c:pt idx="169">
                  <c:v>12.472</c:v>
                </c:pt>
                <c:pt idx="170">
                  <c:v>13.664833333333332</c:v>
                </c:pt>
                <c:pt idx="171">
                  <c:v>14.308857142857143</c:v>
                </c:pt>
                <c:pt idx="172">
                  <c:v>18.198</c:v>
                </c:pt>
                <c:pt idx="173">
                  <c:v>16.946571428571431</c:v>
                </c:pt>
                <c:pt idx="174">
                  <c:v>14.7584</c:v>
                </c:pt>
                <c:pt idx="175">
                  <c:v>19.436</c:v>
                </c:pt>
                <c:pt idx="176">
                  <c:v>19.081439999999997</c:v>
                </c:pt>
                <c:pt idx="177">
                  <c:v>17.468639999999997</c:v>
                </c:pt>
                <c:pt idx="178">
                  <c:v>16.070461538461537</c:v>
                </c:pt>
                <c:pt idx="179">
                  <c:v>16.46</c:v>
                </c:pt>
                <c:pt idx="180">
                  <c:v>15.766</c:v>
                </c:pt>
                <c:pt idx="181">
                  <c:v>13.676</c:v>
                </c:pt>
                <c:pt idx="182">
                  <c:v>15.211333333333332</c:v>
                </c:pt>
                <c:pt idx="183">
                  <c:v>14.48</c:v>
                </c:pt>
                <c:pt idx="184">
                  <c:v>15.73</c:v>
                </c:pt>
                <c:pt idx="185">
                  <c:v>14.888</c:v>
                </c:pt>
                <c:pt idx="186">
                  <c:v>14.206</c:v>
                </c:pt>
                <c:pt idx="187">
                  <c:v>14.9405</c:v>
                </c:pt>
                <c:pt idx="188">
                  <c:v>13.342000000000001</c:v>
                </c:pt>
                <c:pt idx="189">
                  <c:v>14.238</c:v>
                </c:pt>
                <c:pt idx="190">
                  <c:v>14.632</c:v>
                </c:pt>
                <c:pt idx="191">
                  <c:v>16.637333333333334</c:v>
                </c:pt>
                <c:pt idx="192">
                  <c:v>15.522</c:v>
                </c:pt>
                <c:pt idx="193">
                  <c:v>18.064</c:v>
                </c:pt>
                <c:pt idx="194">
                  <c:v>14.34</c:v>
                </c:pt>
                <c:pt idx="195">
                  <c:v>15.57</c:v>
                </c:pt>
                <c:pt idx="196">
                  <c:v>25.260666666666665</c:v>
                </c:pt>
                <c:pt idx="197">
                  <c:v>12.736000000000001</c:v>
                </c:pt>
                <c:pt idx="198">
                  <c:v>15.282</c:v>
                </c:pt>
                <c:pt idx="199">
                  <c:v>16.29</c:v>
                </c:pt>
                <c:pt idx="200">
                  <c:v>16.371500000000001</c:v>
                </c:pt>
                <c:pt idx="201">
                  <c:v>14.45</c:v>
                </c:pt>
                <c:pt idx="202">
                  <c:v>17.937999999999999</c:v>
                </c:pt>
                <c:pt idx="203">
                  <c:v>16.856000000000002</c:v>
                </c:pt>
                <c:pt idx="204">
                  <c:v>16.496600000000001</c:v>
                </c:pt>
                <c:pt idx="205">
                  <c:v>18.449000000000002</c:v>
                </c:pt>
                <c:pt idx="206">
                  <c:v>14.287000000000001</c:v>
                </c:pt>
                <c:pt idx="207">
                  <c:v>15.122</c:v>
                </c:pt>
                <c:pt idx="208">
                  <c:v>15.448</c:v>
                </c:pt>
                <c:pt idx="209">
                  <c:v>17.626000000000001</c:v>
                </c:pt>
                <c:pt idx="210">
                  <c:v>13.603999999999999</c:v>
                </c:pt>
                <c:pt idx="211">
                  <c:v>26.271999999999998</c:v>
                </c:pt>
                <c:pt idx="212">
                  <c:v>13.327999999999999</c:v>
                </c:pt>
                <c:pt idx="213">
                  <c:v>14.43</c:v>
                </c:pt>
                <c:pt idx="214">
                  <c:v>15.378</c:v>
                </c:pt>
                <c:pt idx="215">
                  <c:v>15.195600000000001</c:v>
                </c:pt>
                <c:pt idx="216">
                  <c:v>17.463999999999999</c:v>
                </c:pt>
                <c:pt idx="217">
                  <c:v>14.3432</c:v>
                </c:pt>
                <c:pt idx="218">
                  <c:v>13.79</c:v>
                </c:pt>
                <c:pt idx="219">
                  <c:v>16.271000000000001</c:v>
                </c:pt>
                <c:pt idx="220">
                  <c:v>18.3</c:v>
                </c:pt>
                <c:pt idx="221">
                  <c:v>16.320499999999999</c:v>
                </c:pt>
                <c:pt idx="222">
                  <c:v>17.084</c:v>
                </c:pt>
                <c:pt idx="223">
                  <c:v>15.712</c:v>
                </c:pt>
                <c:pt idx="224">
                  <c:v>16.731000000000002</c:v>
                </c:pt>
                <c:pt idx="225">
                  <c:v>16.850999999999999</c:v>
                </c:pt>
                <c:pt idx="226">
                  <c:v>15.22</c:v>
                </c:pt>
                <c:pt idx="227">
                  <c:v>17.96</c:v>
                </c:pt>
                <c:pt idx="228">
                  <c:v>16.13</c:v>
                </c:pt>
                <c:pt idx="229">
                  <c:v>15.394</c:v>
                </c:pt>
                <c:pt idx="230">
                  <c:v>14.52</c:v>
                </c:pt>
                <c:pt idx="231">
                  <c:v>19.353999999999999</c:v>
                </c:pt>
                <c:pt idx="232">
                  <c:v>12.052</c:v>
                </c:pt>
                <c:pt idx="233">
                  <c:v>15.2995</c:v>
                </c:pt>
                <c:pt idx="234">
                  <c:v>21.51</c:v>
                </c:pt>
                <c:pt idx="235">
                  <c:v>17.558</c:v>
                </c:pt>
                <c:pt idx="236">
                  <c:v>20.032</c:v>
                </c:pt>
                <c:pt idx="237">
                  <c:v>23.716000000000001</c:v>
                </c:pt>
                <c:pt idx="238">
                  <c:v>17.006666666666668</c:v>
                </c:pt>
                <c:pt idx="239">
                  <c:v>20.416</c:v>
                </c:pt>
                <c:pt idx="240">
                  <c:v>18.148</c:v>
                </c:pt>
                <c:pt idx="241">
                  <c:v>15.784000000000001</c:v>
                </c:pt>
                <c:pt idx="242">
                  <c:v>21.103999999999999</c:v>
                </c:pt>
                <c:pt idx="243">
                  <c:v>19.664000000000001</c:v>
                </c:pt>
                <c:pt idx="244">
                  <c:v>18.507999999999999</c:v>
                </c:pt>
                <c:pt idx="245">
                  <c:v>19.006</c:v>
                </c:pt>
                <c:pt idx="246">
                  <c:v>18.556000000000001</c:v>
                </c:pt>
                <c:pt idx="247">
                  <c:v>19.5808</c:v>
                </c:pt>
                <c:pt idx="248">
                  <c:v>20.271999999999998</c:v>
                </c:pt>
                <c:pt idx="249">
                  <c:v>16.771999999999998</c:v>
                </c:pt>
                <c:pt idx="250">
                  <c:v>17.82</c:v>
                </c:pt>
                <c:pt idx="251">
                  <c:v>18.290666666666667</c:v>
                </c:pt>
                <c:pt idx="252">
                  <c:v>17.734000000000002</c:v>
                </c:pt>
                <c:pt idx="253">
                  <c:v>19.335000000000001</c:v>
                </c:pt>
                <c:pt idx="254">
                  <c:v>14.832000000000001</c:v>
                </c:pt>
                <c:pt idx="255">
                  <c:v>17.931666666666668</c:v>
                </c:pt>
                <c:pt idx="256">
                  <c:v>16.693000000000001</c:v>
                </c:pt>
                <c:pt idx="257">
                  <c:v>16.64</c:v>
                </c:pt>
                <c:pt idx="258">
                  <c:v>16.353999999999999</c:v>
                </c:pt>
                <c:pt idx="259">
                  <c:v>17.175999999999998</c:v>
                </c:pt>
                <c:pt idx="260">
                  <c:v>16.876999999999999</c:v>
                </c:pt>
                <c:pt idx="261">
                  <c:v>20.128</c:v>
                </c:pt>
                <c:pt idx="262">
                  <c:v>17.722000000000001</c:v>
                </c:pt>
                <c:pt idx="263">
                  <c:v>17.25</c:v>
                </c:pt>
                <c:pt idx="264">
                  <c:v>16.620666666666668</c:v>
                </c:pt>
                <c:pt idx="265">
                  <c:v>16.879000000000001</c:v>
                </c:pt>
                <c:pt idx="266">
                  <c:v>17.864799999999999</c:v>
                </c:pt>
                <c:pt idx="267">
                  <c:v>15.22</c:v>
                </c:pt>
                <c:pt idx="268">
                  <c:v>16.646000000000001</c:v>
                </c:pt>
                <c:pt idx="269">
                  <c:v>22.152000000000001</c:v>
                </c:pt>
                <c:pt idx="270">
                  <c:v>17.274000000000001</c:v>
                </c:pt>
                <c:pt idx="271">
                  <c:v>15.034000000000001</c:v>
                </c:pt>
                <c:pt idx="272">
                  <c:v>17.013999999999999</c:v>
                </c:pt>
                <c:pt idx="273">
                  <c:v>16.056000000000001</c:v>
                </c:pt>
                <c:pt idx="274">
                  <c:v>16.288</c:v>
                </c:pt>
                <c:pt idx="275">
                  <c:v>16.786000000000001</c:v>
                </c:pt>
                <c:pt idx="276">
                  <c:v>15.38</c:v>
                </c:pt>
                <c:pt idx="277">
                  <c:v>21.206</c:v>
                </c:pt>
                <c:pt idx="278">
                  <c:v>11.38</c:v>
                </c:pt>
                <c:pt idx="279">
                  <c:v>17.192</c:v>
                </c:pt>
                <c:pt idx="280">
                  <c:v>16.698</c:v>
                </c:pt>
                <c:pt idx="281">
                  <c:v>15.603999999999999</c:v>
                </c:pt>
                <c:pt idx="282">
                  <c:v>18.096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B9-4EC2-B8B2-733D84BA6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6779264"/>
        <c:axId val="116781056"/>
      </c:lineChart>
      <c:catAx>
        <c:axId val="11677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6781056"/>
        <c:crosses val="autoZero"/>
        <c:auto val="1"/>
        <c:lblAlgn val="ctr"/>
        <c:lblOffset val="100"/>
        <c:noMultiLvlLbl val="0"/>
      </c:catAx>
      <c:valAx>
        <c:axId val="116781056"/>
        <c:scaling>
          <c:orientation val="minMax"/>
          <c:max val="25"/>
          <c:min val="5"/>
        </c:scaling>
        <c:delete val="0"/>
        <c:axPos val="l"/>
        <c:majorGridlines/>
        <c:numFmt formatCode="#,##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1677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857742125163016E-2"/>
          <c:y val="4.4206850176785738E-2"/>
          <c:w val="0.33914493486479325"/>
          <c:h val="0.2145057525704023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49205202560683E-2"/>
          <c:y val="3.4782329840348902E-2"/>
          <c:w val="0.83651579103070828"/>
          <c:h val="0.88673504627711008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'2014-2020'!$G$298:$G$424</c:f>
              <c:numCache>
                <c:formatCode>#,##0.000</c:formatCode>
                <c:ptCount val="127"/>
                <c:pt idx="0">
                  <c:v>7.085</c:v>
                </c:pt>
                <c:pt idx="1">
                  <c:v>7.0140000000000002</c:v>
                </c:pt>
                <c:pt idx="2">
                  <c:v>7.1479999999999997</c:v>
                </c:pt>
                <c:pt idx="3">
                  <c:v>7.0010000000000003</c:v>
                </c:pt>
                <c:pt idx="4">
                  <c:v>7.2519999999999998</c:v>
                </c:pt>
                <c:pt idx="5">
                  <c:v>7.9710000000000001</c:v>
                </c:pt>
                <c:pt idx="6">
                  <c:v>7.1769999999999996</c:v>
                </c:pt>
                <c:pt idx="7">
                  <c:v>7.423</c:v>
                </c:pt>
                <c:pt idx="8">
                  <c:v>7.4340000000000002</c:v>
                </c:pt>
                <c:pt idx="9">
                  <c:v>7.95</c:v>
                </c:pt>
                <c:pt idx="10">
                  <c:v>7.6539999999999999</c:v>
                </c:pt>
                <c:pt idx="11">
                  <c:v>8.484</c:v>
                </c:pt>
                <c:pt idx="12">
                  <c:v>6.6529999999999996</c:v>
                </c:pt>
                <c:pt idx="13">
                  <c:v>7.4139999999999997</c:v>
                </c:pt>
                <c:pt idx="14">
                  <c:v>8.1709999999999994</c:v>
                </c:pt>
                <c:pt idx="15">
                  <c:v>7.8849999999999998</c:v>
                </c:pt>
                <c:pt idx="16">
                  <c:v>9.5589999999999993</c:v>
                </c:pt>
                <c:pt idx="17">
                  <c:v>9.2430000000000003</c:v>
                </c:pt>
                <c:pt idx="18">
                  <c:v>9.3979999999999997</c:v>
                </c:pt>
                <c:pt idx="19">
                  <c:v>10.86</c:v>
                </c:pt>
                <c:pt idx="20">
                  <c:v>11.734</c:v>
                </c:pt>
                <c:pt idx="21">
                  <c:v>10.471</c:v>
                </c:pt>
                <c:pt idx="22">
                  <c:v>11.818</c:v>
                </c:pt>
                <c:pt idx="23">
                  <c:v>11.664999999999999</c:v>
                </c:pt>
                <c:pt idx="24">
                  <c:v>8.7750000000000004</c:v>
                </c:pt>
                <c:pt idx="25">
                  <c:v>10.93</c:v>
                </c:pt>
                <c:pt idx="26">
                  <c:v>10.776999999999999</c:v>
                </c:pt>
                <c:pt idx="27">
                  <c:v>11.762</c:v>
                </c:pt>
                <c:pt idx="28">
                  <c:v>10.085000000000001</c:v>
                </c:pt>
                <c:pt idx="29">
                  <c:v>9.5570000000000004</c:v>
                </c:pt>
                <c:pt idx="30">
                  <c:v>9.4320000000000004</c:v>
                </c:pt>
                <c:pt idx="31">
                  <c:v>10.948</c:v>
                </c:pt>
                <c:pt idx="32">
                  <c:v>10.231</c:v>
                </c:pt>
                <c:pt idx="33">
                  <c:v>9.7720000000000002</c:v>
                </c:pt>
                <c:pt idx="34">
                  <c:v>10.069000000000001</c:v>
                </c:pt>
                <c:pt idx="35">
                  <c:v>10.11</c:v>
                </c:pt>
                <c:pt idx="36">
                  <c:v>9.9489999999999998</c:v>
                </c:pt>
                <c:pt idx="37">
                  <c:v>9.6430000000000007</c:v>
                </c:pt>
                <c:pt idx="38">
                  <c:v>9.2309999999999999</c:v>
                </c:pt>
                <c:pt idx="39">
                  <c:v>9.4420000000000002</c:v>
                </c:pt>
                <c:pt idx="40">
                  <c:v>9.7949999999999999</c:v>
                </c:pt>
                <c:pt idx="41">
                  <c:v>11.101000000000001</c:v>
                </c:pt>
                <c:pt idx="42">
                  <c:v>11.164</c:v>
                </c:pt>
                <c:pt idx="43">
                  <c:v>14.092000000000001</c:v>
                </c:pt>
                <c:pt idx="44">
                  <c:v>13.294</c:v>
                </c:pt>
                <c:pt idx="45">
                  <c:v>12.224</c:v>
                </c:pt>
                <c:pt idx="46">
                  <c:v>11.87</c:v>
                </c:pt>
                <c:pt idx="47">
                  <c:v>10.686999999999999</c:v>
                </c:pt>
                <c:pt idx="48">
                  <c:v>11.359</c:v>
                </c:pt>
                <c:pt idx="49">
                  <c:v>10</c:v>
                </c:pt>
                <c:pt idx="50">
                  <c:v>9.9</c:v>
                </c:pt>
                <c:pt idx="51">
                  <c:v>9.73</c:v>
                </c:pt>
                <c:pt idx="52">
                  <c:v>9.4260000000000002</c:v>
                </c:pt>
                <c:pt idx="53">
                  <c:v>9.2309999999999999</c:v>
                </c:pt>
                <c:pt idx="54">
                  <c:v>8.8420000000000005</c:v>
                </c:pt>
                <c:pt idx="55">
                  <c:v>9.1229999999999993</c:v>
                </c:pt>
                <c:pt idx="56">
                  <c:v>9.2569999999999997</c:v>
                </c:pt>
                <c:pt idx="57">
                  <c:v>8.49</c:v>
                </c:pt>
                <c:pt idx="58">
                  <c:v>8.3979999999999997</c:v>
                </c:pt>
                <c:pt idx="59">
                  <c:v>11.537000000000001</c:v>
                </c:pt>
                <c:pt idx="60">
                  <c:v>9.0289999999999999</c:v>
                </c:pt>
                <c:pt idx="61">
                  <c:v>9.1150000000000002</c:v>
                </c:pt>
                <c:pt idx="62">
                  <c:v>8.3529999999999998</c:v>
                </c:pt>
                <c:pt idx="63">
                  <c:v>8.5860000000000003</c:v>
                </c:pt>
                <c:pt idx="64">
                  <c:v>8.0039999999999996</c:v>
                </c:pt>
                <c:pt idx="65">
                  <c:v>8.7769999999999992</c:v>
                </c:pt>
                <c:pt idx="66">
                  <c:v>9.1010000000000009</c:v>
                </c:pt>
                <c:pt idx="67">
                  <c:v>8.8260000000000005</c:v>
                </c:pt>
                <c:pt idx="68">
                  <c:v>8.1519999999999992</c:v>
                </c:pt>
                <c:pt idx="69">
                  <c:v>8.0060000000000002</c:v>
                </c:pt>
                <c:pt idx="70">
                  <c:v>6.7266000000000004</c:v>
                </c:pt>
                <c:pt idx="71">
                  <c:v>6.6957000000000004</c:v>
                </c:pt>
                <c:pt idx="72">
                  <c:v>6.9215999999999998</c:v>
                </c:pt>
                <c:pt idx="73">
                  <c:v>6.6264000000000003</c:v>
                </c:pt>
                <c:pt idx="74">
                  <c:v>6.6927000000000003</c:v>
                </c:pt>
                <c:pt idx="75">
                  <c:v>6.9306999999999999</c:v>
                </c:pt>
                <c:pt idx="76">
                  <c:v>6.7115</c:v>
                </c:pt>
                <c:pt idx="77">
                  <c:v>6.508</c:v>
                </c:pt>
                <c:pt idx="78">
                  <c:v>6.7130000000000001</c:v>
                </c:pt>
                <c:pt idx="79">
                  <c:v>6.5640000000000001</c:v>
                </c:pt>
                <c:pt idx="80">
                  <c:v>7.0270000000000001</c:v>
                </c:pt>
                <c:pt idx="81">
                  <c:v>6.891</c:v>
                </c:pt>
                <c:pt idx="82">
                  <c:v>7.0209999999999999</c:v>
                </c:pt>
                <c:pt idx="83">
                  <c:v>8.0210000000000008</c:v>
                </c:pt>
                <c:pt idx="84">
                  <c:v>7.9349999999999996</c:v>
                </c:pt>
                <c:pt idx="85">
                  <c:v>8.5470000000000006</c:v>
                </c:pt>
                <c:pt idx="86">
                  <c:v>7.4939999999999998</c:v>
                </c:pt>
                <c:pt idx="87">
                  <c:v>7.3520000000000003</c:v>
                </c:pt>
                <c:pt idx="88">
                  <c:v>8.109</c:v>
                </c:pt>
                <c:pt idx="89">
                  <c:v>7.63</c:v>
                </c:pt>
                <c:pt idx="90">
                  <c:v>7.7709999999999999</c:v>
                </c:pt>
                <c:pt idx="91">
                  <c:v>7.4189999999999996</c:v>
                </c:pt>
                <c:pt idx="92">
                  <c:v>7.2039999999999997</c:v>
                </c:pt>
                <c:pt idx="93">
                  <c:v>7.12</c:v>
                </c:pt>
                <c:pt idx="94">
                  <c:v>8.3729999999999993</c:v>
                </c:pt>
                <c:pt idx="95">
                  <c:v>8.2330000000000005</c:v>
                </c:pt>
                <c:pt idx="96">
                  <c:v>9.766</c:v>
                </c:pt>
                <c:pt idx="97">
                  <c:v>8.6720000000000006</c:v>
                </c:pt>
                <c:pt idx="98">
                  <c:v>8.8010000000000002</c:v>
                </c:pt>
                <c:pt idx="99">
                  <c:v>12.3</c:v>
                </c:pt>
                <c:pt idx="100">
                  <c:v>10.592000000000001</c:v>
                </c:pt>
                <c:pt idx="101">
                  <c:v>8.5389999999999997</c:v>
                </c:pt>
                <c:pt idx="102">
                  <c:v>8.15</c:v>
                </c:pt>
                <c:pt idx="103">
                  <c:v>8.077</c:v>
                </c:pt>
                <c:pt idx="104">
                  <c:v>8.5830000000000002</c:v>
                </c:pt>
                <c:pt idx="105">
                  <c:v>8.5410000000000004</c:v>
                </c:pt>
                <c:pt idx="106">
                  <c:v>10.558999999999999</c:v>
                </c:pt>
                <c:pt idx="107">
                  <c:v>8.3800000000000008</c:v>
                </c:pt>
                <c:pt idx="108" formatCode="0.000">
                  <c:v>9.4619999999999997</c:v>
                </c:pt>
                <c:pt idx="109" formatCode="0.000">
                  <c:v>10.308</c:v>
                </c:pt>
                <c:pt idx="110" formatCode="0.000">
                  <c:v>8.9190000000000005</c:v>
                </c:pt>
                <c:pt idx="111" formatCode="0.000">
                  <c:v>8.8930000000000007</c:v>
                </c:pt>
                <c:pt idx="112" formatCode="0.000">
                  <c:v>8.7449999999999992</c:v>
                </c:pt>
                <c:pt idx="113" formatCode="0.000">
                  <c:v>9.6029999999999998</c:v>
                </c:pt>
                <c:pt idx="114" formatCode="0.000">
                  <c:v>8.0489999999999995</c:v>
                </c:pt>
                <c:pt idx="115" formatCode="0.000">
                  <c:v>8.5050000000000008</c:v>
                </c:pt>
                <c:pt idx="116" formatCode="0.000">
                  <c:v>8.234</c:v>
                </c:pt>
                <c:pt idx="117" formatCode="0.000">
                  <c:v>8.2249999999999996</c:v>
                </c:pt>
                <c:pt idx="118" formatCode="0.000">
                  <c:v>7.84</c:v>
                </c:pt>
                <c:pt idx="119" formatCode="0.000">
                  <c:v>8.2100000000000009</c:v>
                </c:pt>
                <c:pt idx="120" formatCode="0.000">
                  <c:v>9.1210000000000004</c:v>
                </c:pt>
                <c:pt idx="121" formatCode="0.000">
                  <c:v>8.5210000000000008</c:v>
                </c:pt>
                <c:pt idx="122" formatCode="0.000">
                  <c:v>9.7780000000000005</c:v>
                </c:pt>
                <c:pt idx="123" formatCode="0.000">
                  <c:v>10.067</c:v>
                </c:pt>
                <c:pt idx="124" formatCode="0.000">
                  <c:v>8.7490000000000006</c:v>
                </c:pt>
                <c:pt idx="125" formatCode="0.000">
                  <c:v>8.7859999999999996</c:v>
                </c:pt>
                <c:pt idx="126" formatCode="0.000">
                  <c:v>9.2680000000000007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C-4ACC-8354-7ADA3396CAFC}"/>
            </c:ext>
          </c:extLst>
        </c:ser>
        <c:ser>
          <c:idx val="1"/>
          <c:order val="1"/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'2014-2020'!$K$298:$K$424</c:f>
              <c:numCache>
                <c:formatCode>0.000</c:formatCode>
                <c:ptCount val="127"/>
                <c:pt idx="0">
                  <c:v>11.169499999999999</c:v>
                </c:pt>
                <c:pt idx="1">
                  <c:v>13.718</c:v>
                </c:pt>
                <c:pt idx="2">
                  <c:v>12.929</c:v>
                </c:pt>
                <c:pt idx="3">
                  <c:v>11.91775</c:v>
                </c:pt>
                <c:pt idx="4">
                  <c:v>11.638</c:v>
                </c:pt>
                <c:pt idx="5">
                  <c:v>10.757</c:v>
                </c:pt>
                <c:pt idx="6">
                  <c:v>13.938800000000001</c:v>
                </c:pt>
                <c:pt idx="7">
                  <c:v>10.706</c:v>
                </c:pt>
                <c:pt idx="8">
                  <c:v>11.743</c:v>
                </c:pt>
                <c:pt idx="9">
                  <c:v>12.87</c:v>
                </c:pt>
                <c:pt idx="10">
                  <c:v>12.609</c:v>
                </c:pt>
                <c:pt idx="11">
                  <c:v>11.361000000000001</c:v>
                </c:pt>
                <c:pt idx="12">
                  <c:v>12.66</c:v>
                </c:pt>
                <c:pt idx="13">
                  <c:v>15.537000000000001</c:v>
                </c:pt>
                <c:pt idx="14">
                  <c:v>13.22425</c:v>
                </c:pt>
                <c:pt idx="15">
                  <c:v>10.896000000000001</c:v>
                </c:pt>
                <c:pt idx="16">
                  <c:v>15.589124999999999</c:v>
                </c:pt>
                <c:pt idx="17">
                  <c:v>15.632666666666667</c:v>
                </c:pt>
                <c:pt idx="18">
                  <c:v>14.6755</c:v>
                </c:pt>
                <c:pt idx="19">
                  <c:v>15.1454</c:v>
                </c:pt>
                <c:pt idx="20">
                  <c:v>18.025500000000001</c:v>
                </c:pt>
                <c:pt idx="21">
                  <c:v>15.333</c:v>
                </c:pt>
                <c:pt idx="22">
                  <c:v>18.226428571428571</c:v>
                </c:pt>
                <c:pt idx="23">
                  <c:v>16.899666666666668</c:v>
                </c:pt>
                <c:pt idx="24">
                  <c:v>15.069000000000001</c:v>
                </c:pt>
                <c:pt idx="25">
                  <c:v>16.309000000000001</c:v>
                </c:pt>
                <c:pt idx="26">
                  <c:v>17.038333333333334</c:v>
                </c:pt>
                <c:pt idx="27">
                  <c:v>16.98</c:v>
                </c:pt>
                <c:pt idx="28">
                  <c:v>14.086499999999999</c:v>
                </c:pt>
                <c:pt idx="29">
                  <c:v>14.873428571428571</c:v>
                </c:pt>
                <c:pt idx="30">
                  <c:v>14.123333333333333</c:v>
                </c:pt>
                <c:pt idx="31">
                  <c:v>16.485428571428571</c:v>
                </c:pt>
                <c:pt idx="32">
                  <c:v>14.7332</c:v>
                </c:pt>
                <c:pt idx="33">
                  <c:v>14.407999999999999</c:v>
                </c:pt>
                <c:pt idx="34">
                  <c:v>14.887</c:v>
                </c:pt>
                <c:pt idx="35">
                  <c:v>14.621499999999999</c:v>
                </c:pt>
                <c:pt idx="36">
                  <c:v>17.931000000000001</c:v>
                </c:pt>
                <c:pt idx="37">
                  <c:v>13.864142857142857</c:v>
                </c:pt>
                <c:pt idx="38">
                  <c:v>13.685</c:v>
                </c:pt>
                <c:pt idx="39">
                  <c:v>12.128</c:v>
                </c:pt>
                <c:pt idx="40">
                  <c:v>14.890333333333333</c:v>
                </c:pt>
                <c:pt idx="41">
                  <c:v>16.978400000000001</c:v>
                </c:pt>
                <c:pt idx="42">
                  <c:v>18.885000000000002</c:v>
                </c:pt>
                <c:pt idx="43">
                  <c:v>17.12857142857143</c:v>
                </c:pt>
                <c:pt idx="44">
                  <c:v>17.1815</c:v>
                </c:pt>
                <c:pt idx="45">
                  <c:v>18.408000000000001</c:v>
                </c:pt>
                <c:pt idx="46">
                  <c:v>15.372</c:v>
                </c:pt>
                <c:pt idx="47">
                  <c:v>16.703499999999998</c:v>
                </c:pt>
                <c:pt idx="48">
                  <c:v>15.621600000000001</c:v>
                </c:pt>
                <c:pt idx="49">
                  <c:v>14.593333333333332</c:v>
                </c:pt>
                <c:pt idx="50">
                  <c:v>14.436500000000001</c:v>
                </c:pt>
                <c:pt idx="51">
                  <c:v>14.553000000000001</c:v>
                </c:pt>
                <c:pt idx="52">
                  <c:v>14.436999999999999</c:v>
                </c:pt>
                <c:pt idx="53">
                  <c:v>12.81</c:v>
                </c:pt>
                <c:pt idx="54">
                  <c:v>14.522</c:v>
                </c:pt>
                <c:pt idx="55">
                  <c:v>12.693</c:v>
                </c:pt>
                <c:pt idx="56">
                  <c:v>13.156000000000001</c:v>
                </c:pt>
                <c:pt idx="57">
                  <c:v>13.411666666666667</c:v>
                </c:pt>
                <c:pt idx="58">
                  <c:v>11.663</c:v>
                </c:pt>
                <c:pt idx="59">
                  <c:v>8.6259999999999994</c:v>
                </c:pt>
                <c:pt idx="60">
                  <c:v>18.919</c:v>
                </c:pt>
                <c:pt idx="61">
                  <c:v>12.613</c:v>
                </c:pt>
                <c:pt idx="62">
                  <c:v>10.494999999999999</c:v>
                </c:pt>
                <c:pt idx="63">
                  <c:v>14.963666666666667</c:v>
                </c:pt>
                <c:pt idx="64">
                  <c:v>13.694666666666668</c:v>
                </c:pt>
                <c:pt idx="65">
                  <c:v>13.993399999999999</c:v>
                </c:pt>
                <c:pt idx="66">
                  <c:v>14.702999999999999</c:v>
                </c:pt>
                <c:pt idx="67">
                  <c:v>13.865</c:v>
                </c:pt>
                <c:pt idx="68">
                  <c:v>14.176</c:v>
                </c:pt>
                <c:pt idx="69">
                  <c:v>11.990500000000001</c:v>
                </c:pt>
                <c:pt idx="70">
                  <c:v>12.596833333333333</c:v>
                </c:pt>
                <c:pt idx="71">
                  <c:v>12.487</c:v>
                </c:pt>
                <c:pt idx="72">
                  <c:v>15.614000000000001</c:v>
                </c:pt>
                <c:pt idx="73">
                  <c:v>11.977</c:v>
                </c:pt>
                <c:pt idx="74">
                  <c:v>11.692</c:v>
                </c:pt>
                <c:pt idx="75">
                  <c:v>14.401</c:v>
                </c:pt>
                <c:pt idx="76">
                  <c:v>14.455</c:v>
                </c:pt>
                <c:pt idx="77">
                  <c:v>12.976125</c:v>
                </c:pt>
                <c:pt idx="78">
                  <c:v>12.878666666666668</c:v>
                </c:pt>
                <c:pt idx="79">
                  <c:v>13.0245</c:v>
                </c:pt>
                <c:pt idx="80">
                  <c:v>11.8926</c:v>
                </c:pt>
                <c:pt idx="81">
                  <c:v>14.251666666666667</c:v>
                </c:pt>
                <c:pt idx="82">
                  <c:v>14.3245</c:v>
                </c:pt>
                <c:pt idx="83">
                  <c:v>13.7814</c:v>
                </c:pt>
                <c:pt idx="84">
                  <c:v>13.55157142857143</c:v>
                </c:pt>
                <c:pt idx="85">
                  <c:v>17.591000000000001</c:v>
                </c:pt>
                <c:pt idx="86">
                  <c:v>16.273800000000001</c:v>
                </c:pt>
                <c:pt idx="87">
                  <c:v>14.903</c:v>
                </c:pt>
                <c:pt idx="88">
                  <c:v>14.782</c:v>
                </c:pt>
                <c:pt idx="89">
                  <c:v>16.457999999999998</c:v>
                </c:pt>
                <c:pt idx="90">
                  <c:v>14.391249999999999</c:v>
                </c:pt>
                <c:pt idx="91">
                  <c:v>13.893000000000001</c:v>
                </c:pt>
                <c:pt idx="92">
                  <c:v>14.1365</c:v>
                </c:pt>
                <c:pt idx="93">
                  <c:v>14.33</c:v>
                </c:pt>
                <c:pt idx="94">
                  <c:v>14.37088888888889</c:v>
                </c:pt>
                <c:pt idx="95">
                  <c:v>15.152714285714286</c:v>
                </c:pt>
                <c:pt idx="96">
                  <c:v>15.702166666666667</c:v>
                </c:pt>
                <c:pt idx="97">
                  <c:v>18.376000000000001</c:v>
                </c:pt>
                <c:pt idx="98">
                  <c:v>18.436833333333333</c:v>
                </c:pt>
                <c:pt idx="99">
                  <c:v>17.858666666666668</c:v>
                </c:pt>
                <c:pt idx="100">
                  <c:v>25.2255</c:v>
                </c:pt>
                <c:pt idx="101">
                  <c:v>20.116</c:v>
                </c:pt>
                <c:pt idx="102">
                  <c:v>16.740083333333331</c:v>
                </c:pt>
                <c:pt idx="103">
                  <c:v>16.079499999999999</c:v>
                </c:pt>
                <c:pt idx="104">
                  <c:v>22.692666666666664</c:v>
                </c:pt>
                <c:pt idx="105">
                  <c:v>6.3150000000000004</c:v>
                </c:pt>
                <c:pt idx="106">
                  <c:v>17.959</c:v>
                </c:pt>
                <c:pt idx="107">
                  <c:v>17.739799999999999</c:v>
                </c:pt>
                <c:pt idx="108">
                  <c:v>18.956428571428571</c:v>
                </c:pt>
                <c:pt idx="109">
                  <c:v>21.672000000000001</c:v>
                </c:pt>
                <c:pt idx="110">
                  <c:v>13.59</c:v>
                </c:pt>
                <c:pt idx="111">
                  <c:v>18.954999999999998</c:v>
                </c:pt>
                <c:pt idx="112">
                  <c:v>16.196999999999999</c:v>
                </c:pt>
                <c:pt idx="113">
                  <c:v>3.9510000000000001</c:v>
                </c:pt>
                <c:pt idx="114">
                  <c:v>13.468</c:v>
                </c:pt>
                <c:pt idx="115">
                  <c:v>20.936</c:v>
                </c:pt>
                <c:pt idx="116">
                  <c:v>14.932666666666668</c:v>
                </c:pt>
                <c:pt idx="117">
                  <c:v>17.954999999999998</c:v>
                </c:pt>
                <c:pt idx="118">
                  <c:v>13.906000000000001</c:v>
                </c:pt>
                <c:pt idx="119">
                  <c:v>16.228000000000002</c:v>
                </c:pt>
                <c:pt idx="120">
                  <c:v>17.846499999999999</c:v>
                </c:pt>
                <c:pt idx="121">
                  <c:v>18.794</c:v>
                </c:pt>
                <c:pt idx="122">
                  <c:v>17.385000000000002</c:v>
                </c:pt>
                <c:pt idx="123">
                  <c:v>20.548999999999999</c:v>
                </c:pt>
                <c:pt idx="124">
                  <c:v>18.196999999999999</c:v>
                </c:pt>
                <c:pt idx="125">
                  <c:v>19.818000000000001</c:v>
                </c:pt>
                <c:pt idx="126">
                  <c:v>14.917999999999999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8C-4ACC-8354-7ADA3396C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195328"/>
        <c:axId val="120209408"/>
      </c:lineChart>
      <c:catAx>
        <c:axId val="12019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0209408"/>
        <c:crosses val="autoZero"/>
        <c:auto val="1"/>
        <c:lblAlgn val="ctr"/>
        <c:lblOffset val="100"/>
        <c:noMultiLvlLbl val="0"/>
      </c:catAx>
      <c:valAx>
        <c:axId val="120209408"/>
        <c:scaling>
          <c:orientation val="minMax"/>
          <c:max val="25"/>
          <c:min val="5"/>
        </c:scaling>
        <c:delete val="0"/>
        <c:axPos val="l"/>
        <c:majorGridlines/>
        <c:numFmt formatCode="#,##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01953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259072093600245"/>
          <c:y val="0.68883487207868987"/>
          <c:w val="0.33914493486479325"/>
          <c:h val="0.2145057525704023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49205202560683E-2"/>
          <c:y val="3.4782329840348902E-2"/>
          <c:w val="0.83651579103070828"/>
          <c:h val="0.88673504627711008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'2014-2020'!$G$120:$G$543</c:f>
              <c:numCache>
                <c:formatCode>#,##0.000</c:formatCode>
                <c:ptCount val="424"/>
                <c:pt idx="0">
                  <c:v>8.6289999999999996</c:v>
                </c:pt>
                <c:pt idx="1">
                  <c:v>8.2739999999999991</c:v>
                </c:pt>
                <c:pt idx="2">
                  <c:v>8.34</c:v>
                </c:pt>
                <c:pt idx="3">
                  <c:v>8.1359999999999992</c:v>
                </c:pt>
                <c:pt idx="4">
                  <c:v>7.9340000000000002</c:v>
                </c:pt>
                <c:pt idx="5">
                  <c:v>7.6829999999999998</c:v>
                </c:pt>
                <c:pt idx="6">
                  <c:v>7.9189999999999996</c:v>
                </c:pt>
                <c:pt idx="7">
                  <c:v>7.6120000000000001</c:v>
                </c:pt>
                <c:pt idx="8">
                  <c:v>7.6429999999999998</c:v>
                </c:pt>
                <c:pt idx="9">
                  <c:v>7.734</c:v>
                </c:pt>
                <c:pt idx="10">
                  <c:v>7.8090000000000002</c:v>
                </c:pt>
                <c:pt idx="11">
                  <c:v>7.3460000000000001</c:v>
                </c:pt>
                <c:pt idx="12">
                  <c:v>7.4870000000000001</c:v>
                </c:pt>
                <c:pt idx="13">
                  <c:v>6.7990000000000004</c:v>
                </c:pt>
                <c:pt idx="14">
                  <c:v>7.51</c:v>
                </c:pt>
                <c:pt idx="15">
                  <c:v>7.5469999999999997</c:v>
                </c:pt>
                <c:pt idx="16">
                  <c:v>7.4569999999999999</c:v>
                </c:pt>
                <c:pt idx="17">
                  <c:v>7.0819999999999999</c:v>
                </c:pt>
                <c:pt idx="18">
                  <c:v>6.9870000000000001</c:v>
                </c:pt>
                <c:pt idx="19">
                  <c:v>7.4</c:v>
                </c:pt>
                <c:pt idx="20">
                  <c:v>7.9610000000000003</c:v>
                </c:pt>
                <c:pt idx="21">
                  <c:v>7.4820000000000002</c:v>
                </c:pt>
                <c:pt idx="22">
                  <c:v>7.6779999999999999</c:v>
                </c:pt>
                <c:pt idx="23">
                  <c:v>7.3369999999999997</c:v>
                </c:pt>
                <c:pt idx="24">
                  <c:v>7.5949999999999998</c:v>
                </c:pt>
                <c:pt idx="25">
                  <c:v>7.2050000000000001</c:v>
                </c:pt>
                <c:pt idx="26">
                  <c:v>7.2460000000000004</c:v>
                </c:pt>
                <c:pt idx="27">
                  <c:v>7.5110000000000001</c:v>
                </c:pt>
                <c:pt idx="28">
                  <c:v>6.9409999999999998</c:v>
                </c:pt>
                <c:pt idx="29">
                  <c:v>7.6639999999999997</c:v>
                </c:pt>
                <c:pt idx="30">
                  <c:v>8.0980000000000008</c:v>
                </c:pt>
                <c:pt idx="31">
                  <c:v>7.4569999999999999</c:v>
                </c:pt>
                <c:pt idx="32">
                  <c:v>7.5190000000000001</c:v>
                </c:pt>
                <c:pt idx="33">
                  <c:v>7.8250000000000002</c:v>
                </c:pt>
                <c:pt idx="34">
                  <c:v>7.5739999999999998</c:v>
                </c:pt>
                <c:pt idx="35">
                  <c:v>7.0730000000000004</c:v>
                </c:pt>
                <c:pt idx="36">
                  <c:v>7.1820000000000004</c:v>
                </c:pt>
                <c:pt idx="37">
                  <c:v>6.9889999999999999</c:v>
                </c:pt>
                <c:pt idx="38">
                  <c:v>7.1260000000000003</c:v>
                </c:pt>
                <c:pt idx="39">
                  <c:v>7.0359999999999996</c:v>
                </c:pt>
                <c:pt idx="40">
                  <c:v>6.8810000000000002</c:v>
                </c:pt>
                <c:pt idx="41">
                  <c:v>7.1180000000000003</c:v>
                </c:pt>
                <c:pt idx="42">
                  <c:v>7.0259999999999998</c:v>
                </c:pt>
                <c:pt idx="43">
                  <c:v>6.992</c:v>
                </c:pt>
                <c:pt idx="44">
                  <c:v>7.1589999999999998</c:v>
                </c:pt>
                <c:pt idx="45">
                  <c:v>7.0049999999999999</c:v>
                </c:pt>
                <c:pt idx="46">
                  <c:v>7.3739999999999997</c:v>
                </c:pt>
                <c:pt idx="47">
                  <c:v>6.75</c:v>
                </c:pt>
                <c:pt idx="48">
                  <c:v>7.2210000000000001</c:v>
                </c:pt>
                <c:pt idx="49">
                  <c:v>7.3550000000000004</c:v>
                </c:pt>
                <c:pt idx="50">
                  <c:v>7.1210000000000004</c:v>
                </c:pt>
                <c:pt idx="51">
                  <c:v>7.2130000000000001</c:v>
                </c:pt>
                <c:pt idx="52">
                  <c:v>6.4409999999999998</c:v>
                </c:pt>
                <c:pt idx="53">
                  <c:v>6.6689999999999996</c:v>
                </c:pt>
                <c:pt idx="54" formatCode="0.000">
                  <c:v>6.6840000000000002</c:v>
                </c:pt>
                <c:pt idx="55">
                  <c:v>6.7</c:v>
                </c:pt>
                <c:pt idx="56" formatCode="0.000">
                  <c:v>6.3179999999999996</c:v>
                </c:pt>
                <c:pt idx="57" formatCode="0.000">
                  <c:v>7.82</c:v>
                </c:pt>
                <c:pt idx="58" formatCode="0.000">
                  <c:v>6.758</c:v>
                </c:pt>
                <c:pt idx="59" formatCode="0.000">
                  <c:v>6.9379999999999997</c:v>
                </c:pt>
                <c:pt idx="60" formatCode="0.000">
                  <c:v>6.96</c:v>
                </c:pt>
                <c:pt idx="61" formatCode="0.000">
                  <c:v>6.58</c:v>
                </c:pt>
                <c:pt idx="62" formatCode="0.000">
                  <c:v>7.0060000000000002</c:v>
                </c:pt>
                <c:pt idx="63" formatCode="0.000">
                  <c:v>7.0750000000000002</c:v>
                </c:pt>
                <c:pt idx="64" formatCode="0.000">
                  <c:v>6.8789999999999996</c:v>
                </c:pt>
                <c:pt idx="65" formatCode="0.000">
                  <c:v>6.774</c:v>
                </c:pt>
                <c:pt idx="66" formatCode="0.000">
                  <c:v>7.8070000000000004</c:v>
                </c:pt>
                <c:pt idx="67">
                  <c:v>6.57</c:v>
                </c:pt>
                <c:pt idx="68">
                  <c:v>6.4429999999999996</c:v>
                </c:pt>
                <c:pt idx="69">
                  <c:v>6.4409999999999998</c:v>
                </c:pt>
                <c:pt idx="70">
                  <c:v>6.883</c:v>
                </c:pt>
                <c:pt idx="71">
                  <c:v>6.867</c:v>
                </c:pt>
                <c:pt idx="72">
                  <c:v>6.9550000000000001</c:v>
                </c:pt>
                <c:pt idx="73">
                  <c:v>6.7409999999999997</c:v>
                </c:pt>
                <c:pt idx="74">
                  <c:v>7.16</c:v>
                </c:pt>
                <c:pt idx="75">
                  <c:v>6.9189999999999996</c:v>
                </c:pt>
                <c:pt idx="76">
                  <c:v>6.952</c:v>
                </c:pt>
                <c:pt idx="77" formatCode="0.000">
                  <c:v>7.0389999999999997</c:v>
                </c:pt>
                <c:pt idx="78">
                  <c:v>7.1280000000000001</c:v>
                </c:pt>
                <c:pt idx="79">
                  <c:v>7.0960000000000001</c:v>
                </c:pt>
                <c:pt idx="80">
                  <c:v>7.2779999999999996</c:v>
                </c:pt>
                <c:pt idx="81">
                  <c:v>6.8970000000000002</c:v>
                </c:pt>
                <c:pt idx="82">
                  <c:v>7.3840000000000003</c:v>
                </c:pt>
                <c:pt idx="83">
                  <c:v>7.2549999999999999</c:v>
                </c:pt>
                <c:pt idx="84">
                  <c:v>7.3609999999999998</c:v>
                </c:pt>
                <c:pt idx="85">
                  <c:v>7.22</c:v>
                </c:pt>
                <c:pt idx="86">
                  <c:v>7.6769999999999996</c:v>
                </c:pt>
                <c:pt idx="87">
                  <c:v>7.1260000000000003</c:v>
                </c:pt>
                <c:pt idx="88" formatCode="0.000">
                  <c:v>6.9470000000000001</c:v>
                </c:pt>
                <c:pt idx="89" formatCode="0.000">
                  <c:v>7.1529999999999996</c:v>
                </c:pt>
                <c:pt idx="90" formatCode="0.000">
                  <c:v>7.3049999999999997</c:v>
                </c:pt>
                <c:pt idx="91" formatCode="0.000">
                  <c:v>6.8159999999999998</c:v>
                </c:pt>
                <c:pt idx="92" formatCode="0.000">
                  <c:v>7.0439999999999996</c:v>
                </c:pt>
                <c:pt idx="93" formatCode="0.000">
                  <c:v>6.91</c:v>
                </c:pt>
                <c:pt idx="94">
                  <c:v>7.367</c:v>
                </c:pt>
                <c:pt idx="95">
                  <c:v>6.4039999999999999</c:v>
                </c:pt>
                <c:pt idx="96">
                  <c:v>7.3250000000000002</c:v>
                </c:pt>
                <c:pt idx="97">
                  <c:v>7.8419999999999996</c:v>
                </c:pt>
                <c:pt idx="98">
                  <c:v>7.5979999999999999</c:v>
                </c:pt>
                <c:pt idx="99">
                  <c:v>7.7050000000000001</c:v>
                </c:pt>
                <c:pt idx="100">
                  <c:v>7.452</c:v>
                </c:pt>
                <c:pt idx="101">
                  <c:v>7.2990000000000004</c:v>
                </c:pt>
                <c:pt idx="102">
                  <c:v>7.923</c:v>
                </c:pt>
                <c:pt idx="103">
                  <c:v>8.093</c:v>
                </c:pt>
                <c:pt idx="104">
                  <c:v>7.5140000000000002</c:v>
                </c:pt>
                <c:pt idx="105">
                  <c:v>7.6580000000000004</c:v>
                </c:pt>
                <c:pt idx="106">
                  <c:v>7.9960000000000004</c:v>
                </c:pt>
                <c:pt idx="107">
                  <c:v>8.0069999999999997</c:v>
                </c:pt>
                <c:pt idx="108">
                  <c:v>7.7069999999999999</c:v>
                </c:pt>
                <c:pt idx="109">
                  <c:v>7.601</c:v>
                </c:pt>
                <c:pt idx="110">
                  <c:v>7.6760000000000002</c:v>
                </c:pt>
                <c:pt idx="111">
                  <c:v>7.4690000000000003</c:v>
                </c:pt>
                <c:pt idx="112">
                  <c:v>8.5960000000000001</c:v>
                </c:pt>
                <c:pt idx="113">
                  <c:v>8.3670000000000009</c:v>
                </c:pt>
                <c:pt idx="114">
                  <c:v>8.3689999999999998</c:v>
                </c:pt>
                <c:pt idx="115">
                  <c:v>7.3760000000000003</c:v>
                </c:pt>
                <c:pt idx="116">
                  <c:v>7.7450000000000001</c:v>
                </c:pt>
                <c:pt idx="117">
                  <c:v>7.7939999999999996</c:v>
                </c:pt>
                <c:pt idx="118">
                  <c:v>8.5120000000000005</c:v>
                </c:pt>
                <c:pt idx="119">
                  <c:v>7.87</c:v>
                </c:pt>
                <c:pt idx="120" formatCode="0.000">
                  <c:v>7.6950000000000003</c:v>
                </c:pt>
                <c:pt idx="121">
                  <c:v>7.3360000000000003</c:v>
                </c:pt>
                <c:pt idx="122">
                  <c:v>7.5060000000000002</c:v>
                </c:pt>
                <c:pt idx="123">
                  <c:v>6.8719999999999999</c:v>
                </c:pt>
                <c:pt idx="124">
                  <c:v>7.38</c:v>
                </c:pt>
                <c:pt idx="125">
                  <c:v>8.1150000000000002</c:v>
                </c:pt>
                <c:pt idx="126">
                  <c:v>7.35</c:v>
                </c:pt>
                <c:pt idx="127">
                  <c:v>7.2850000000000001</c:v>
                </c:pt>
                <c:pt idx="128">
                  <c:v>7.3460000000000001</c:v>
                </c:pt>
                <c:pt idx="131" formatCode="General">
                  <c:v>6.87</c:v>
                </c:pt>
                <c:pt idx="132" formatCode="General">
                  <c:v>6.8550000000000004</c:v>
                </c:pt>
                <c:pt idx="133" formatCode="General">
                  <c:v>7.2050000000000001</c:v>
                </c:pt>
                <c:pt idx="134" formatCode="General">
                  <c:v>7.76</c:v>
                </c:pt>
                <c:pt idx="135" formatCode="General">
                  <c:v>7.0590000000000002</c:v>
                </c:pt>
                <c:pt idx="142">
                  <c:v>7.4939999999999998</c:v>
                </c:pt>
                <c:pt idx="143">
                  <c:v>7.6470000000000002</c:v>
                </c:pt>
                <c:pt idx="144">
                  <c:v>8.6920000000000002</c:v>
                </c:pt>
                <c:pt idx="145">
                  <c:v>7.1849999999999996</c:v>
                </c:pt>
                <c:pt idx="146">
                  <c:v>7.2140000000000004</c:v>
                </c:pt>
                <c:pt idx="147">
                  <c:v>7.7290000000000001</c:v>
                </c:pt>
                <c:pt idx="148">
                  <c:v>7.532</c:v>
                </c:pt>
                <c:pt idx="149">
                  <c:v>7.3029999999999999</c:v>
                </c:pt>
                <c:pt idx="150">
                  <c:v>7.0940000000000003</c:v>
                </c:pt>
                <c:pt idx="151">
                  <c:v>7.5140000000000002</c:v>
                </c:pt>
                <c:pt idx="152">
                  <c:v>7.1159999999999997</c:v>
                </c:pt>
                <c:pt idx="153">
                  <c:v>7.3540000000000001</c:v>
                </c:pt>
                <c:pt idx="154">
                  <c:v>6.6909999999999998</c:v>
                </c:pt>
                <c:pt idx="155">
                  <c:v>6.62</c:v>
                </c:pt>
                <c:pt idx="156">
                  <c:v>6.7220000000000004</c:v>
                </c:pt>
                <c:pt idx="157">
                  <c:v>6.6769999999999996</c:v>
                </c:pt>
                <c:pt idx="158">
                  <c:v>5.7549999999999999</c:v>
                </c:pt>
                <c:pt idx="159">
                  <c:v>6.3419999999999996</c:v>
                </c:pt>
                <c:pt idx="160">
                  <c:v>6.5359999999999996</c:v>
                </c:pt>
                <c:pt idx="161">
                  <c:v>6.9939999999999998</c:v>
                </c:pt>
                <c:pt idx="162">
                  <c:v>6.5359999999999996</c:v>
                </c:pt>
                <c:pt idx="163">
                  <c:v>6.7</c:v>
                </c:pt>
                <c:pt idx="164">
                  <c:v>6.899</c:v>
                </c:pt>
                <c:pt idx="165">
                  <c:v>7.0209999999999999</c:v>
                </c:pt>
                <c:pt idx="166">
                  <c:v>6.8890000000000002</c:v>
                </c:pt>
                <c:pt idx="167">
                  <c:v>7.383</c:v>
                </c:pt>
                <c:pt idx="168">
                  <c:v>6.9390000000000001</c:v>
                </c:pt>
                <c:pt idx="169">
                  <c:v>6.8319999999999999</c:v>
                </c:pt>
                <c:pt idx="170">
                  <c:v>6.9329999999999998</c:v>
                </c:pt>
                <c:pt idx="171">
                  <c:v>6.8620000000000001</c:v>
                </c:pt>
                <c:pt idx="172">
                  <c:v>6.8920000000000003</c:v>
                </c:pt>
                <c:pt idx="173">
                  <c:v>6.7510000000000003</c:v>
                </c:pt>
                <c:pt idx="174">
                  <c:v>7.117</c:v>
                </c:pt>
                <c:pt idx="175">
                  <c:v>7.1920000000000002</c:v>
                </c:pt>
                <c:pt idx="176">
                  <c:v>7.2439999999999998</c:v>
                </c:pt>
                <c:pt idx="177">
                  <c:v>7.1120000000000001</c:v>
                </c:pt>
                <c:pt idx="178">
                  <c:v>7.085</c:v>
                </c:pt>
                <c:pt idx="179">
                  <c:v>7.0140000000000002</c:v>
                </c:pt>
                <c:pt idx="180">
                  <c:v>7.1479999999999997</c:v>
                </c:pt>
                <c:pt idx="181">
                  <c:v>7.0010000000000003</c:v>
                </c:pt>
                <c:pt idx="182">
                  <c:v>7.2519999999999998</c:v>
                </c:pt>
                <c:pt idx="183">
                  <c:v>7.9710000000000001</c:v>
                </c:pt>
                <c:pt idx="184">
                  <c:v>7.1769999999999996</c:v>
                </c:pt>
                <c:pt idx="185">
                  <c:v>7.423</c:v>
                </c:pt>
                <c:pt idx="186">
                  <c:v>7.4340000000000002</c:v>
                </c:pt>
                <c:pt idx="187">
                  <c:v>7.95</c:v>
                </c:pt>
                <c:pt idx="188">
                  <c:v>7.6539999999999999</c:v>
                </c:pt>
                <c:pt idx="189">
                  <c:v>8.484</c:v>
                </c:pt>
                <c:pt idx="190">
                  <c:v>6.6529999999999996</c:v>
                </c:pt>
                <c:pt idx="191">
                  <c:v>7.4139999999999997</c:v>
                </c:pt>
                <c:pt idx="192">
                  <c:v>8.1709999999999994</c:v>
                </c:pt>
                <c:pt idx="193">
                  <c:v>7.8849999999999998</c:v>
                </c:pt>
                <c:pt idx="194">
                  <c:v>9.5589999999999993</c:v>
                </c:pt>
                <c:pt idx="195">
                  <c:v>9.2430000000000003</c:v>
                </c:pt>
                <c:pt idx="196">
                  <c:v>9.3979999999999997</c:v>
                </c:pt>
                <c:pt idx="197">
                  <c:v>10.86</c:v>
                </c:pt>
                <c:pt idx="198">
                  <c:v>11.734</c:v>
                </c:pt>
                <c:pt idx="199">
                  <c:v>10.471</c:v>
                </c:pt>
                <c:pt idx="200">
                  <c:v>11.818</c:v>
                </c:pt>
                <c:pt idx="201">
                  <c:v>11.664999999999999</c:v>
                </c:pt>
                <c:pt idx="202">
                  <c:v>8.7750000000000004</c:v>
                </c:pt>
                <c:pt idx="203">
                  <c:v>10.93</c:v>
                </c:pt>
                <c:pt idx="204">
                  <c:v>10.776999999999999</c:v>
                </c:pt>
                <c:pt idx="205">
                  <c:v>11.762</c:v>
                </c:pt>
                <c:pt idx="206">
                  <c:v>10.085000000000001</c:v>
                </c:pt>
                <c:pt idx="207">
                  <c:v>9.5570000000000004</c:v>
                </c:pt>
                <c:pt idx="208">
                  <c:v>9.4320000000000004</c:v>
                </c:pt>
                <c:pt idx="209">
                  <c:v>10.948</c:v>
                </c:pt>
                <c:pt idx="210">
                  <c:v>10.231</c:v>
                </c:pt>
                <c:pt idx="211">
                  <c:v>9.7720000000000002</c:v>
                </c:pt>
                <c:pt idx="212">
                  <c:v>10.069000000000001</c:v>
                </c:pt>
                <c:pt idx="213">
                  <c:v>10.11</c:v>
                </c:pt>
                <c:pt idx="214">
                  <c:v>9.9489999999999998</c:v>
                </c:pt>
                <c:pt idx="215">
                  <c:v>9.6430000000000007</c:v>
                </c:pt>
                <c:pt idx="216">
                  <c:v>9.2309999999999999</c:v>
                </c:pt>
                <c:pt idx="217">
                  <c:v>9.4420000000000002</c:v>
                </c:pt>
                <c:pt idx="218">
                  <c:v>9.7949999999999999</c:v>
                </c:pt>
                <c:pt idx="219">
                  <c:v>11.101000000000001</c:v>
                </c:pt>
                <c:pt idx="220">
                  <c:v>11.164</c:v>
                </c:pt>
                <c:pt idx="221">
                  <c:v>14.092000000000001</c:v>
                </c:pt>
                <c:pt idx="222">
                  <c:v>13.294</c:v>
                </c:pt>
                <c:pt idx="223">
                  <c:v>12.224</c:v>
                </c:pt>
                <c:pt idx="224">
                  <c:v>11.87</c:v>
                </c:pt>
                <c:pt idx="225">
                  <c:v>10.686999999999999</c:v>
                </c:pt>
                <c:pt idx="226">
                  <c:v>11.359</c:v>
                </c:pt>
                <c:pt idx="227">
                  <c:v>10</c:v>
                </c:pt>
                <c:pt idx="228">
                  <c:v>9.9</c:v>
                </c:pt>
                <c:pt idx="229">
                  <c:v>9.73</c:v>
                </c:pt>
                <c:pt idx="230">
                  <c:v>9.4260000000000002</c:v>
                </c:pt>
                <c:pt idx="231">
                  <c:v>9.2309999999999999</c:v>
                </c:pt>
                <c:pt idx="232">
                  <c:v>8.8420000000000005</c:v>
                </c:pt>
                <c:pt idx="233">
                  <c:v>9.1229999999999993</c:v>
                </c:pt>
                <c:pt idx="234">
                  <c:v>9.2569999999999997</c:v>
                </c:pt>
                <c:pt idx="235">
                  <c:v>8.49</c:v>
                </c:pt>
                <c:pt idx="236">
                  <c:v>8.3979999999999997</c:v>
                </c:pt>
                <c:pt idx="237">
                  <c:v>11.537000000000001</c:v>
                </c:pt>
                <c:pt idx="238">
                  <c:v>9.0289999999999999</c:v>
                </c:pt>
                <c:pt idx="239">
                  <c:v>9.1150000000000002</c:v>
                </c:pt>
                <c:pt idx="240">
                  <c:v>8.3529999999999998</c:v>
                </c:pt>
                <c:pt idx="241">
                  <c:v>8.5860000000000003</c:v>
                </c:pt>
                <c:pt idx="242">
                  <c:v>8.0039999999999996</c:v>
                </c:pt>
                <c:pt idx="243">
                  <c:v>8.7769999999999992</c:v>
                </c:pt>
                <c:pt idx="244">
                  <c:v>9.1010000000000009</c:v>
                </c:pt>
                <c:pt idx="245">
                  <c:v>8.8260000000000005</c:v>
                </c:pt>
                <c:pt idx="246">
                  <c:v>8.1519999999999992</c:v>
                </c:pt>
                <c:pt idx="247">
                  <c:v>8.0060000000000002</c:v>
                </c:pt>
                <c:pt idx="248">
                  <c:v>6.7266000000000004</c:v>
                </c:pt>
                <c:pt idx="249">
                  <c:v>6.6957000000000004</c:v>
                </c:pt>
                <c:pt idx="250">
                  <c:v>6.9215999999999998</c:v>
                </c:pt>
                <c:pt idx="251">
                  <c:v>6.6264000000000003</c:v>
                </c:pt>
                <c:pt idx="252">
                  <c:v>6.6927000000000003</c:v>
                </c:pt>
                <c:pt idx="253">
                  <c:v>6.9306999999999999</c:v>
                </c:pt>
                <c:pt idx="254">
                  <c:v>6.7115</c:v>
                </c:pt>
                <c:pt idx="255">
                  <c:v>6.508</c:v>
                </c:pt>
                <c:pt idx="256">
                  <c:v>6.7130000000000001</c:v>
                </c:pt>
                <c:pt idx="257">
                  <c:v>6.5640000000000001</c:v>
                </c:pt>
                <c:pt idx="258">
                  <c:v>7.0270000000000001</c:v>
                </c:pt>
                <c:pt idx="259">
                  <c:v>6.891</c:v>
                </c:pt>
                <c:pt idx="260">
                  <c:v>7.0209999999999999</c:v>
                </c:pt>
                <c:pt idx="261">
                  <c:v>8.0210000000000008</c:v>
                </c:pt>
                <c:pt idx="262">
                  <c:v>7.9349999999999996</c:v>
                </c:pt>
                <c:pt idx="263">
                  <c:v>8.5470000000000006</c:v>
                </c:pt>
                <c:pt idx="264">
                  <c:v>7.4939999999999998</c:v>
                </c:pt>
                <c:pt idx="265">
                  <c:v>7.3520000000000003</c:v>
                </c:pt>
                <c:pt idx="266">
                  <c:v>8.109</c:v>
                </c:pt>
                <c:pt idx="267">
                  <c:v>7.63</c:v>
                </c:pt>
                <c:pt idx="268">
                  <c:v>7.7709999999999999</c:v>
                </c:pt>
                <c:pt idx="269">
                  <c:v>7.4189999999999996</c:v>
                </c:pt>
                <c:pt idx="270">
                  <c:v>7.2039999999999997</c:v>
                </c:pt>
                <c:pt idx="271">
                  <c:v>7.12</c:v>
                </c:pt>
                <c:pt idx="272">
                  <c:v>8.3729999999999993</c:v>
                </c:pt>
                <c:pt idx="273">
                  <c:v>8.2330000000000005</c:v>
                </c:pt>
                <c:pt idx="274">
                  <c:v>9.766</c:v>
                </c:pt>
                <c:pt idx="275">
                  <c:v>8.6720000000000006</c:v>
                </c:pt>
                <c:pt idx="276">
                  <c:v>8.8010000000000002</c:v>
                </c:pt>
                <c:pt idx="277">
                  <c:v>12.3</c:v>
                </c:pt>
                <c:pt idx="278">
                  <c:v>10.592000000000001</c:v>
                </c:pt>
                <c:pt idx="279">
                  <c:v>8.5389999999999997</c:v>
                </c:pt>
                <c:pt idx="280">
                  <c:v>8.15</c:v>
                </c:pt>
                <c:pt idx="281">
                  <c:v>8.077</c:v>
                </c:pt>
                <c:pt idx="282">
                  <c:v>8.5830000000000002</c:v>
                </c:pt>
                <c:pt idx="283">
                  <c:v>8.5410000000000004</c:v>
                </c:pt>
                <c:pt idx="284">
                  <c:v>10.558999999999999</c:v>
                </c:pt>
                <c:pt idx="285">
                  <c:v>8.3800000000000008</c:v>
                </c:pt>
                <c:pt idx="286" formatCode="0.000">
                  <c:v>9.4619999999999997</c:v>
                </c:pt>
                <c:pt idx="287" formatCode="0.000">
                  <c:v>10.308</c:v>
                </c:pt>
                <c:pt idx="288" formatCode="0.000">
                  <c:v>8.9190000000000005</c:v>
                </c:pt>
                <c:pt idx="289" formatCode="0.000">
                  <c:v>8.8930000000000007</c:v>
                </c:pt>
                <c:pt idx="290" formatCode="0.000">
                  <c:v>8.7449999999999992</c:v>
                </c:pt>
                <c:pt idx="291" formatCode="0.000">
                  <c:v>9.6029999999999998</c:v>
                </c:pt>
                <c:pt idx="292" formatCode="0.000">
                  <c:v>8.0489999999999995</c:v>
                </c:pt>
                <c:pt idx="293" formatCode="0.000">
                  <c:v>8.5050000000000008</c:v>
                </c:pt>
                <c:pt idx="294" formatCode="0.000">
                  <c:v>8.234</c:v>
                </c:pt>
                <c:pt idx="295" formatCode="0.000">
                  <c:v>8.2249999999999996</c:v>
                </c:pt>
                <c:pt idx="296" formatCode="0.000">
                  <c:v>7.84</c:v>
                </c:pt>
                <c:pt idx="297" formatCode="0.000">
                  <c:v>8.2100000000000009</c:v>
                </c:pt>
                <c:pt idx="298" formatCode="0.000">
                  <c:v>9.1210000000000004</c:v>
                </c:pt>
                <c:pt idx="299" formatCode="0.000">
                  <c:v>8.5210000000000008</c:v>
                </c:pt>
                <c:pt idx="300" formatCode="0.000">
                  <c:v>9.7780000000000005</c:v>
                </c:pt>
                <c:pt idx="301" formatCode="0.000">
                  <c:v>10.067</c:v>
                </c:pt>
                <c:pt idx="302" formatCode="0.000">
                  <c:v>8.7490000000000006</c:v>
                </c:pt>
                <c:pt idx="303" formatCode="0.000">
                  <c:v>8.7859999999999996</c:v>
                </c:pt>
                <c:pt idx="304" formatCode="0.000">
                  <c:v>9.2680000000000007</c:v>
                </c:pt>
                <c:pt idx="305">
                  <c:v>8.0909999999999993</c:v>
                </c:pt>
                <c:pt idx="306">
                  <c:v>8.6430000000000007</c:v>
                </c:pt>
                <c:pt idx="307">
                  <c:v>7.984</c:v>
                </c:pt>
                <c:pt idx="308">
                  <c:v>8.2089999999999996</c:v>
                </c:pt>
                <c:pt idx="309">
                  <c:v>8.7650000000000006</c:v>
                </c:pt>
                <c:pt idx="310">
                  <c:v>8.3320000000000007</c:v>
                </c:pt>
                <c:pt idx="311">
                  <c:v>8.2370000000000001</c:v>
                </c:pt>
                <c:pt idx="312">
                  <c:v>8.2370000000000001</c:v>
                </c:pt>
                <c:pt idx="313">
                  <c:v>9.7159999999999993</c:v>
                </c:pt>
                <c:pt idx="314">
                  <c:v>8.7219999999999995</c:v>
                </c:pt>
                <c:pt idx="315">
                  <c:v>8.0180000000000007</c:v>
                </c:pt>
                <c:pt idx="316">
                  <c:v>8.6539999999999999</c:v>
                </c:pt>
                <c:pt idx="317">
                  <c:v>8.3309999999999995</c:v>
                </c:pt>
                <c:pt idx="318">
                  <c:v>9.0410000000000004</c:v>
                </c:pt>
                <c:pt idx="319">
                  <c:v>8.5139999999999993</c:v>
                </c:pt>
                <c:pt idx="320">
                  <c:v>8.3569999999999993</c:v>
                </c:pt>
                <c:pt idx="321">
                  <c:v>8.1620000000000008</c:v>
                </c:pt>
                <c:pt idx="322">
                  <c:v>10.465</c:v>
                </c:pt>
                <c:pt idx="323">
                  <c:v>8.9030000000000005</c:v>
                </c:pt>
                <c:pt idx="324">
                  <c:v>8.9440000000000008</c:v>
                </c:pt>
                <c:pt idx="325">
                  <c:v>9.8490000000000002</c:v>
                </c:pt>
                <c:pt idx="326">
                  <c:v>9.4169999999999998</c:v>
                </c:pt>
                <c:pt idx="327">
                  <c:v>9.0470000000000006</c:v>
                </c:pt>
                <c:pt idx="328">
                  <c:v>8.9489999999999998</c:v>
                </c:pt>
                <c:pt idx="329">
                  <c:v>9.0250000000000004</c:v>
                </c:pt>
                <c:pt idx="330">
                  <c:v>8.2409999999999997</c:v>
                </c:pt>
                <c:pt idx="331">
                  <c:v>8.3160000000000007</c:v>
                </c:pt>
                <c:pt idx="332">
                  <c:v>8.6069999999999993</c:v>
                </c:pt>
                <c:pt idx="333">
                  <c:v>8.7010000000000005</c:v>
                </c:pt>
                <c:pt idx="334">
                  <c:v>8.7959999999999994</c:v>
                </c:pt>
                <c:pt idx="335">
                  <c:v>7.9560000000000004</c:v>
                </c:pt>
                <c:pt idx="336">
                  <c:v>9.375</c:v>
                </c:pt>
                <c:pt idx="337">
                  <c:v>7.7910000000000004</c:v>
                </c:pt>
                <c:pt idx="338">
                  <c:v>7.8120000000000003</c:v>
                </c:pt>
                <c:pt idx="339" formatCode="0.000">
                  <c:v>8.2409999999999997</c:v>
                </c:pt>
                <c:pt idx="340">
                  <c:v>8.09</c:v>
                </c:pt>
                <c:pt idx="341">
                  <c:v>7.742</c:v>
                </c:pt>
                <c:pt idx="342">
                  <c:v>7.8140000000000001</c:v>
                </c:pt>
                <c:pt idx="343">
                  <c:v>8.7040000000000006</c:v>
                </c:pt>
                <c:pt idx="344">
                  <c:v>7.2350000000000003</c:v>
                </c:pt>
                <c:pt idx="345">
                  <c:v>7.9850000000000003</c:v>
                </c:pt>
                <c:pt idx="346">
                  <c:v>8.2889999999999997</c:v>
                </c:pt>
                <c:pt idx="347">
                  <c:v>7.9749999999999996</c:v>
                </c:pt>
                <c:pt idx="348">
                  <c:v>8.6039999999999992</c:v>
                </c:pt>
                <c:pt idx="349">
                  <c:v>8.1240000000000006</c:v>
                </c:pt>
                <c:pt idx="350">
                  <c:v>7.9219999999999997</c:v>
                </c:pt>
                <c:pt idx="351">
                  <c:v>7.9139999999999997</c:v>
                </c:pt>
                <c:pt idx="352">
                  <c:v>7.7461000000000002</c:v>
                </c:pt>
                <c:pt idx="353">
                  <c:v>9.7040000000000006</c:v>
                </c:pt>
                <c:pt idx="354">
                  <c:v>9.0440000000000005</c:v>
                </c:pt>
                <c:pt idx="355">
                  <c:v>8.1010000000000009</c:v>
                </c:pt>
                <c:pt idx="356">
                  <c:v>10.145</c:v>
                </c:pt>
                <c:pt idx="357">
                  <c:v>9.8450000000000006</c:v>
                </c:pt>
                <c:pt idx="358">
                  <c:v>8.3059999999999992</c:v>
                </c:pt>
                <c:pt idx="359">
                  <c:v>7.9889999999999999</c:v>
                </c:pt>
                <c:pt idx="360">
                  <c:v>8.5579999999999998</c:v>
                </c:pt>
                <c:pt idx="361">
                  <c:v>11.173</c:v>
                </c:pt>
                <c:pt idx="362">
                  <c:v>10.442</c:v>
                </c:pt>
                <c:pt idx="363">
                  <c:v>8.3629999999999995</c:v>
                </c:pt>
                <c:pt idx="364">
                  <c:v>8.2330000000000005</c:v>
                </c:pt>
                <c:pt idx="365">
                  <c:v>8.1929999999999996</c:v>
                </c:pt>
                <c:pt idx="366">
                  <c:v>9.9600000000000009</c:v>
                </c:pt>
                <c:pt idx="367">
                  <c:v>8.8610000000000007</c:v>
                </c:pt>
                <c:pt idx="368">
                  <c:v>9.0329999999999995</c:v>
                </c:pt>
                <c:pt idx="369">
                  <c:v>8.9079999999999995</c:v>
                </c:pt>
                <c:pt idx="370">
                  <c:v>8.5809999999999995</c:v>
                </c:pt>
                <c:pt idx="371">
                  <c:v>8.1560000000000006</c:v>
                </c:pt>
                <c:pt idx="372">
                  <c:v>7.8</c:v>
                </c:pt>
                <c:pt idx="373">
                  <c:v>7.7089999999999996</c:v>
                </c:pt>
                <c:pt idx="374">
                  <c:v>8.0109999999999992</c:v>
                </c:pt>
                <c:pt idx="375">
                  <c:v>7.6390000000000002</c:v>
                </c:pt>
                <c:pt idx="376">
                  <c:v>7.8120000000000003</c:v>
                </c:pt>
                <c:pt idx="377">
                  <c:v>7.7720000000000002</c:v>
                </c:pt>
                <c:pt idx="378">
                  <c:v>7.774</c:v>
                </c:pt>
                <c:pt idx="379">
                  <c:v>8.8680000000000003</c:v>
                </c:pt>
                <c:pt idx="380">
                  <c:v>7.7990000000000004</c:v>
                </c:pt>
                <c:pt idx="381">
                  <c:v>7.5110000000000001</c:v>
                </c:pt>
                <c:pt idx="382">
                  <c:v>7.125</c:v>
                </c:pt>
                <c:pt idx="383">
                  <c:v>7.65</c:v>
                </c:pt>
                <c:pt idx="384">
                  <c:v>7.3179999999999996</c:v>
                </c:pt>
                <c:pt idx="385">
                  <c:v>7.4189999999999996</c:v>
                </c:pt>
                <c:pt idx="386">
                  <c:v>7.085</c:v>
                </c:pt>
                <c:pt idx="387">
                  <c:v>7.0359999999999996</c:v>
                </c:pt>
                <c:pt idx="388">
                  <c:v>8.0359999999999996</c:v>
                </c:pt>
                <c:pt idx="389">
                  <c:v>8.3450000000000006</c:v>
                </c:pt>
                <c:pt idx="390">
                  <c:v>6.5720000000000001</c:v>
                </c:pt>
                <c:pt idx="391">
                  <c:v>6.742</c:v>
                </c:pt>
                <c:pt idx="392">
                  <c:v>6.26</c:v>
                </c:pt>
                <c:pt idx="393">
                  <c:v>6.6820000000000004</c:v>
                </c:pt>
                <c:pt idx="394">
                  <c:v>6.47</c:v>
                </c:pt>
                <c:pt idx="395">
                  <c:v>6.3739999999999997</c:v>
                </c:pt>
                <c:pt idx="396">
                  <c:v>6.8330000000000002</c:v>
                </c:pt>
                <c:pt idx="397">
                  <c:v>6.202</c:v>
                </c:pt>
                <c:pt idx="398">
                  <c:v>6.5339999999999998</c:v>
                </c:pt>
                <c:pt idx="399">
                  <c:v>6.1980000000000004</c:v>
                </c:pt>
                <c:pt idx="400">
                  <c:v>6.4039999999999999</c:v>
                </c:pt>
                <c:pt idx="401">
                  <c:v>6.3520000000000003</c:v>
                </c:pt>
                <c:pt idx="402">
                  <c:v>6.2939999999999996</c:v>
                </c:pt>
                <c:pt idx="403">
                  <c:v>6.048</c:v>
                </c:pt>
                <c:pt idx="404">
                  <c:v>6.1680000000000001</c:v>
                </c:pt>
                <c:pt idx="405">
                  <c:v>6.2210000000000001</c:v>
                </c:pt>
                <c:pt idx="406">
                  <c:v>6.3250000000000002</c:v>
                </c:pt>
                <c:pt idx="407">
                  <c:v>6.5469999999999997</c:v>
                </c:pt>
                <c:pt idx="408">
                  <c:v>6.32</c:v>
                </c:pt>
                <c:pt idx="409">
                  <c:v>7.1020000000000003</c:v>
                </c:pt>
                <c:pt idx="410">
                  <c:v>6.4059999999999997</c:v>
                </c:pt>
                <c:pt idx="411">
                  <c:v>6.4630000000000001</c:v>
                </c:pt>
                <c:pt idx="412">
                  <c:v>6.89</c:v>
                </c:pt>
                <c:pt idx="413">
                  <c:v>6.4189999999999996</c:v>
                </c:pt>
                <c:pt idx="414">
                  <c:v>6.6829999999999998</c:v>
                </c:pt>
                <c:pt idx="415">
                  <c:v>6.4870000000000001</c:v>
                </c:pt>
                <c:pt idx="416">
                  <c:v>6.431</c:v>
                </c:pt>
                <c:pt idx="417">
                  <c:v>6.258</c:v>
                </c:pt>
                <c:pt idx="418">
                  <c:v>6.859</c:v>
                </c:pt>
                <c:pt idx="419">
                  <c:v>7.77</c:v>
                </c:pt>
                <c:pt idx="420">
                  <c:v>7.3129999999999997</c:v>
                </c:pt>
                <c:pt idx="421">
                  <c:v>8.4879999999999995</c:v>
                </c:pt>
                <c:pt idx="422">
                  <c:v>7.69</c:v>
                </c:pt>
                <c:pt idx="423">
                  <c:v>7.8890000000000002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DA-434F-8B72-C66E17140597}"/>
            </c:ext>
          </c:extLst>
        </c:ser>
        <c:ser>
          <c:idx val="1"/>
          <c:order val="1"/>
          <c:marker>
            <c:symbol val="none"/>
          </c:marker>
          <c:trendline>
            <c:trendlineType val="linear"/>
            <c:dispRSqr val="0"/>
            <c:dispEq val="0"/>
          </c:trendline>
          <c:val>
            <c:numRef>
              <c:f>'2014-2020'!$K$120:$K$543</c:f>
              <c:numCache>
                <c:formatCode>0.000</c:formatCode>
                <c:ptCount val="424"/>
                <c:pt idx="0">
                  <c:v>14.734249999999999</c:v>
                </c:pt>
                <c:pt idx="1">
                  <c:v>14.308999999999999</c:v>
                </c:pt>
                <c:pt idx="2">
                  <c:v>11.775</c:v>
                </c:pt>
                <c:pt idx="3">
                  <c:v>13.723000000000001</c:v>
                </c:pt>
                <c:pt idx="4">
                  <c:v>13.551</c:v>
                </c:pt>
                <c:pt idx="5">
                  <c:v>13.803000000000001</c:v>
                </c:pt>
                <c:pt idx="6">
                  <c:v>12.327999999999999</c:v>
                </c:pt>
                <c:pt idx="7">
                  <c:v>14.281000000000001</c:v>
                </c:pt>
                <c:pt idx="8">
                  <c:v>12.82775</c:v>
                </c:pt>
                <c:pt idx="9">
                  <c:v>10.843999999999999</c:v>
                </c:pt>
                <c:pt idx="10">
                  <c:v>14.132999999999999</c:v>
                </c:pt>
                <c:pt idx="11">
                  <c:v>13.0792</c:v>
                </c:pt>
                <c:pt idx="12">
                  <c:v>12.6</c:v>
                </c:pt>
                <c:pt idx="13">
                  <c:v>12.946999999999999</c:v>
                </c:pt>
                <c:pt idx="14">
                  <c:v>17.461333333333332</c:v>
                </c:pt>
                <c:pt idx="15">
                  <c:v>9.0012500000000006</c:v>
                </c:pt>
                <c:pt idx="16">
                  <c:v>14.912000000000001</c:v>
                </c:pt>
                <c:pt idx="17">
                  <c:v>12.104272727272727</c:v>
                </c:pt>
                <c:pt idx="18">
                  <c:v>12.84</c:v>
                </c:pt>
                <c:pt idx="19">
                  <c:v>11.7255</c:v>
                </c:pt>
                <c:pt idx="20">
                  <c:v>13.313499999999999</c:v>
                </c:pt>
                <c:pt idx="21">
                  <c:v>12.688000000000001</c:v>
                </c:pt>
                <c:pt idx="22">
                  <c:v>13.92</c:v>
                </c:pt>
                <c:pt idx="23">
                  <c:v>13.224</c:v>
                </c:pt>
                <c:pt idx="24">
                  <c:v>13.03</c:v>
                </c:pt>
                <c:pt idx="25">
                  <c:v>12.523</c:v>
                </c:pt>
                <c:pt idx="26">
                  <c:v>12.577833333333333</c:v>
                </c:pt>
                <c:pt idx="27">
                  <c:v>12.95025</c:v>
                </c:pt>
                <c:pt idx="28">
                  <c:v>14.615</c:v>
                </c:pt>
                <c:pt idx="29">
                  <c:v>10.157999999999999</c:v>
                </c:pt>
                <c:pt idx="30">
                  <c:v>16.926666666666666</c:v>
                </c:pt>
                <c:pt idx="31">
                  <c:v>12.8322</c:v>
                </c:pt>
                <c:pt idx="32">
                  <c:v>15.106999999999999</c:v>
                </c:pt>
                <c:pt idx="33">
                  <c:v>12.15</c:v>
                </c:pt>
                <c:pt idx="34">
                  <c:v>12.296250000000001</c:v>
                </c:pt>
                <c:pt idx="35">
                  <c:v>14.009</c:v>
                </c:pt>
                <c:pt idx="36">
                  <c:v>12.405285714285714</c:v>
                </c:pt>
                <c:pt idx="37">
                  <c:v>11.769</c:v>
                </c:pt>
                <c:pt idx="38">
                  <c:v>11.845000000000001</c:v>
                </c:pt>
                <c:pt idx="39">
                  <c:v>11.643599999999999</c:v>
                </c:pt>
                <c:pt idx="40">
                  <c:v>11.236000000000001</c:v>
                </c:pt>
                <c:pt idx="41">
                  <c:v>11.997999999999999</c:v>
                </c:pt>
                <c:pt idx="42">
                  <c:v>11.817</c:v>
                </c:pt>
                <c:pt idx="43">
                  <c:v>10.99</c:v>
                </c:pt>
                <c:pt idx="44">
                  <c:v>12.133727272727272</c:v>
                </c:pt>
                <c:pt idx="45">
                  <c:v>13.128</c:v>
                </c:pt>
                <c:pt idx="46">
                  <c:v>11.4034</c:v>
                </c:pt>
                <c:pt idx="47">
                  <c:v>12.348000000000001</c:v>
                </c:pt>
                <c:pt idx="48">
                  <c:v>9.8192500000000003</c:v>
                </c:pt>
                <c:pt idx="49">
                  <c:v>13.241142857142856</c:v>
                </c:pt>
                <c:pt idx="50">
                  <c:v>10.616333333333333</c:v>
                </c:pt>
                <c:pt idx="51">
                  <c:v>11.389749999999999</c:v>
                </c:pt>
                <c:pt idx="52">
                  <c:v>11.086266666666667</c:v>
                </c:pt>
                <c:pt idx="53">
                  <c:v>9.1850000000000005</c:v>
                </c:pt>
                <c:pt idx="54">
                  <c:v>11.334</c:v>
                </c:pt>
                <c:pt idx="55">
                  <c:v>11.37542857142857</c:v>
                </c:pt>
                <c:pt idx="56">
                  <c:v>10.149333333333333</c:v>
                </c:pt>
                <c:pt idx="57">
                  <c:v>11.96</c:v>
                </c:pt>
                <c:pt idx="58">
                  <c:v>11.170500000000001</c:v>
                </c:pt>
                <c:pt idx="59">
                  <c:v>11.087249999999999</c:v>
                </c:pt>
                <c:pt idx="60">
                  <c:v>11.039222222222222</c:v>
                </c:pt>
                <c:pt idx="61">
                  <c:v>11.087125</c:v>
                </c:pt>
                <c:pt idx="62">
                  <c:v>14.095000000000001</c:v>
                </c:pt>
                <c:pt idx="63">
                  <c:v>10.705</c:v>
                </c:pt>
                <c:pt idx="64">
                  <c:v>10.688000000000001</c:v>
                </c:pt>
                <c:pt idx="65">
                  <c:v>15.080333333333332</c:v>
                </c:pt>
                <c:pt idx="66">
                  <c:v>9.5765714285714285</c:v>
                </c:pt>
                <c:pt idx="67">
                  <c:v>9.1069999999999993</c:v>
                </c:pt>
                <c:pt idx="68">
                  <c:v>11.382125</c:v>
                </c:pt>
                <c:pt idx="69">
                  <c:v>10.6965</c:v>
                </c:pt>
                <c:pt idx="70">
                  <c:v>12.031000000000001</c:v>
                </c:pt>
                <c:pt idx="71">
                  <c:v>11.577</c:v>
                </c:pt>
                <c:pt idx="72">
                  <c:v>9.4051428571428577</c:v>
                </c:pt>
                <c:pt idx="73">
                  <c:v>18.359500000000001</c:v>
                </c:pt>
                <c:pt idx="74">
                  <c:v>12.017200000000001</c:v>
                </c:pt>
                <c:pt idx="75">
                  <c:v>11.556374999999999</c:v>
                </c:pt>
                <c:pt idx="76">
                  <c:v>12.8162</c:v>
                </c:pt>
                <c:pt idx="77">
                  <c:v>10.429666666666666</c:v>
                </c:pt>
                <c:pt idx="78">
                  <c:v>12.071999999999999</c:v>
                </c:pt>
                <c:pt idx="79">
                  <c:v>16.935500000000001</c:v>
                </c:pt>
                <c:pt idx="80">
                  <c:v>10.428599999999999</c:v>
                </c:pt>
                <c:pt idx="81">
                  <c:v>12.714666666666668</c:v>
                </c:pt>
                <c:pt idx="82">
                  <c:v>11.507199999999999</c:v>
                </c:pt>
                <c:pt idx="83">
                  <c:v>5.5860000000000003</c:v>
                </c:pt>
                <c:pt idx="84">
                  <c:v>16.18975</c:v>
                </c:pt>
                <c:pt idx="85">
                  <c:v>10.106999999999999</c:v>
                </c:pt>
                <c:pt idx="86">
                  <c:v>12.006</c:v>
                </c:pt>
                <c:pt idx="87">
                  <c:v>13.826375000000001</c:v>
                </c:pt>
                <c:pt idx="88">
                  <c:v>11.3285</c:v>
                </c:pt>
                <c:pt idx="89">
                  <c:v>12.468</c:v>
                </c:pt>
                <c:pt idx="90">
                  <c:v>12.366199999999999</c:v>
                </c:pt>
                <c:pt idx="91">
                  <c:v>12.3124</c:v>
                </c:pt>
                <c:pt idx="92">
                  <c:v>11.854749999999999</c:v>
                </c:pt>
                <c:pt idx="93">
                  <c:v>9.2739999999999991</c:v>
                </c:pt>
                <c:pt idx="94">
                  <c:v>13.364000000000001</c:v>
                </c:pt>
                <c:pt idx="95">
                  <c:v>12.09</c:v>
                </c:pt>
                <c:pt idx="96">
                  <c:v>11.317375</c:v>
                </c:pt>
                <c:pt idx="97">
                  <c:v>12.8431</c:v>
                </c:pt>
                <c:pt idx="98">
                  <c:v>13.696</c:v>
                </c:pt>
                <c:pt idx="99">
                  <c:v>11.406000000000001</c:v>
                </c:pt>
                <c:pt idx="100">
                  <c:v>12.234500000000001</c:v>
                </c:pt>
                <c:pt idx="101">
                  <c:v>13.305</c:v>
                </c:pt>
                <c:pt idx="102">
                  <c:v>13.731333333333332</c:v>
                </c:pt>
                <c:pt idx="103">
                  <c:v>16.361999999999998</c:v>
                </c:pt>
                <c:pt idx="104">
                  <c:v>14.064857142857143</c:v>
                </c:pt>
                <c:pt idx="105">
                  <c:v>13.590400000000001</c:v>
                </c:pt>
                <c:pt idx="106">
                  <c:v>12.510999999999999</c:v>
                </c:pt>
                <c:pt idx="107">
                  <c:v>13.1995</c:v>
                </c:pt>
                <c:pt idx="108">
                  <c:v>13.532</c:v>
                </c:pt>
                <c:pt idx="109">
                  <c:v>15.362</c:v>
                </c:pt>
                <c:pt idx="110">
                  <c:v>12.747999999999999</c:v>
                </c:pt>
                <c:pt idx="111">
                  <c:v>9.7189999999999994</c:v>
                </c:pt>
                <c:pt idx="112">
                  <c:v>16.352333333333334</c:v>
                </c:pt>
                <c:pt idx="113">
                  <c:v>13.242000000000001</c:v>
                </c:pt>
                <c:pt idx="114">
                  <c:v>14.17</c:v>
                </c:pt>
                <c:pt idx="115">
                  <c:v>14.517200000000001</c:v>
                </c:pt>
                <c:pt idx="116">
                  <c:v>17.661000000000001</c:v>
                </c:pt>
                <c:pt idx="117">
                  <c:v>8.9890000000000008</c:v>
                </c:pt>
                <c:pt idx="118">
                  <c:v>14.847</c:v>
                </c:pt>
                <c:pt idx="119">
                  <c:v>13.721399999999999</c:v>
                </c:pt>
                <c:pt idx="120">
                  <c:v>13.532500000000001</c:v>
                </c:pt>
                <c:pt idx="121">
                  <c:v>12.11</c:v>
                </c:pt>
                <c:pt idx="122">
                  <c:v>12.564249999999999</c:v>
                </c:pt>
                <c:pt idx="123">
                  <c:v>10.544</c:v>
                </c:pt>
                <c:pt idx="124">
                  <c:v>12.398</c:v>
                </c:pt>
                <c:pt idx="125">
                  <c:v>13.119</c:v>
                </c:pt>
                <c:pt idx="126">
                  <c:v>12.039</c:v>
                </c:pt>
                <c:pt idx="127">
                  <c:v>12.8865</c:v>
                </c:pt>
                <c:pt idx="128">
                  <c:v>9.407</c:v>
                </c:pt>
                <c:pt idx="129">
                  <c:v>0</c:v>
                </c:pt>
                <c:pt idx="130">
                  <c:v>0</c:v>
                </c:pt>
                <c:pt idx="131">
                  <c:v>11.717750000000001</c:v>
                </c:pt>
                <c:pt idx="132">
                  <c:v>10.997999999999999</c:v>
                </c:pt>
                <c:pt idx="133">
                  <c:v>11.237500000000001</c:v>
                </c:pt>
                <c:pt idx="134">
                  <c:v>14.84</c:v>
                </c:pt>
                <c:pt idx="135">
                  <c:v>12.0695</c:v>
                </c:pt>
                <c:pt idx="136">
                  <c:v>10.548999999999999</c:v>
                </c:pt>
                <c:pt idx="137">
                  <c:v>12.347</c:v>
                </c:pt>
                <c:pt idx="138">
                  <c:v>12.223833333333333</c:v>
                </c:pt>
                <c:pt idx="139">
                  <c:v>11.786</c:v>
                </c:pt>
                <c:pt idx="140">
                  <c:v>11.926666666666668</c:v>
                </c:pt>
                <c:pt idx="141">
                  <c:v>10.845333333333333</c:v>
                </c:pt>
                <c:pt idx="142">
                  <c:v>12.666086956521738</c:v>
                </c:pt>
                <c:pt idx="143">
                  <c:v>11.627000000000001</c:v>
                </c:pt>
                <c:pt idx="144">
                  <c:v>11.295</c:v>
                </c:pt>
                <c:pt idx="145">
                  <c:v>11.348714285714287</c:v>
                </c:pt>
                <c:pt idx="146">
                  <c:v>11.353400000000001</c:v>
                </c:pt>
                <c:pt idx="147">
                  <c:v>11.052333333333333</c:v>
                </c:pt>
                <c:pt idx="148">
                  <c:v>11.150666666666668</c:v>
                </c:pt>
                <c:pt idx="149">
                  <c:v>13.8535</c:v>
                </c:pt>
                <c:pt idx="150">
                  <c:v>11.484999999999999</c:v>
                </c:pt>
                <c:pt idx="151">
                  <c:v>11.445714285714287</c:v>
                </c:pt>
                <c:pt idx="152">
                  <c:v>11.8725</c:v>
                </c:pt>
                <c:pt idx="153">
                  <c:v>10.930285714285713</c:v>
                </c:pt>
                <c:pt idx="154">
                  <c:v>11.2014</c:v>
                </c:pt>
                <c:pt idx="155">
                  <c:v>8.6609999999999996</c:v>
                </c:pt>
                <c:pt idx="156">
                  <c:v>13.292</c:v>
                </c:pt>
                <c:pt idx="157">
                  <c:v>10.949</c:v>
                </c:pt>
                <c:pt idx="158">
                  <c:v>11.040374999999999</c:v>
                </c:pt>
                <c:pt idx="159">
                  <c:v>11.715</c:v>
                </c:pt>
                <c:pt idx="160">
                  <c:v>10.48</c:v>
                </c:pt>
                <c:pt idx="161">
                  <c:v>11.015000000000001</c:v>
                </c:pt>
                <c:pt idx="162">
                  <c:v>10.342000000000001</c:v>
                </c:pt>
                <c:pt idx="163">
                  <c:v>12.587999999999999</c:v>
                </c:pt>
                <c:pt idx="164">
                  <c:v>12.049799999999999</c:v>
                </c:pt>
                <c:pt idx="165">
                  <c:v>10.951000000000001</c:v>
                </c:pt>
                <c:pt idx="166">
                  <c:v>11.335666666666667</c:v>
                </c:pt>
                <c:pt idx="167">
                  <c:v>11.0585</c:v>
                </c:pt>
                <c:pt idx="168">
                  <c:v>10.851000000000001</c:v>
                </c:pt>
                <c:pt idx="169">
                  <c:v>11.164999999999999</c:v>
                </c:pt>
                <c:pt idx="170">
                  <c:v>11.831636363636365</c:v>
                </c:pt>
                <c:pt idx="171">
                  <c:v>3.76</c:v>
                </c:pt>
                <c:pt idx="172">
                  <c:v>15.106999999999999</c:v>
                </c:pt>
                <c:pt idx="173">
                  <c:v>4.9755000000000003</c:v>
                </c:pt>
                <c:pt idx="174">
                  <c:v>11.857333333333333</c:v>
                </c:pt>
                <c:pt idx="175">
                  <c:v>10.843999999999999</c:v>
                </c:pt>
                <c:pt idx="176">
                  <c:v>11.844380952380952</c:v>
                </c:pt>
                <c:pt idx="177">
                  <c:v>13.5115</c:v>
                </c:pt>
                <c:pt idx="178">
                  <c:v>11.169499999999999</c:v>
                </c:pt>
                <c:pt idx="179">
                  <c:v>13.718</c:v>
                </c:pt>
                <c:pt idx="180">
                  <c:v>12.929</c:v>
                </c:pt>
                <c:pt idx="181">
                  <c:v>11.91775</c:v>
                </c:pt>
                <c:pt idx="182">
                  <c:v>11.638</c:v>
                </c:pt>
                <c:pt idx="183">
                  <c:v>10.757</c:v>
                </c:pt>
                <c:pt idx="184">
                  <c:v>13.938800000000001</c:v>
                </c:pt>
                <c:pt idx="185">
                  <c:v>10.706</c:v>
                </c:pt>
                <c:pt idx="186">
                  <c:v>11.743</c:v>
                </c:pt>
                <c:pt idx="187">
                  <c:v>12.87</c:v>
                </c:pt>
                <c:pt idx="188">
                  <c:v>12.609</c:v>
                </c:pt>
                <c:pt idx="189">
                  <c:v>11.361000000000001</c:v>
                </c:pt>
                <c:pt idx="190">
                  <c:v>12.66</c:v>
                </c:pt>
                <c:pt idx="191">
                  <c:v>15.537000000000001</c:v>
                </c:pt>
                <c:pt idx="192">
                  <c:v>13.22425</c:v>
                </c:pt>
                <c:pt idx="193">
                  <c:v>10.896000000000001</c:v>
                </c:pt>
                <c:pt idx="194">
                  <c:v>15.589124999999999</c:v>
                </c:pt>
                <c:pt idx="195">
                  <c:v>15.632666666666667</c:v>
                </c:pt>
                <c:pt idx="196">
                  <c:v>14.6755</c:v>
                </c:pt>
                <c:pt idx="197">
                  <c:v>15.1454</c:v>
                </c:pt>
                <c:pt idx="198">
                  <c:v>18.025500000000001</c:v>
                </c:pt>
                <c:pt idx="199">
                  <c:v>15.333</c:v>
                </c:pt>
                <c:pt idx="200">
                  <c:v>18.226428571428571</c:v>
                </c:pt>
                <c:pt idx="201">
                  <c:v>16.899666666666668</c:v>
                </c:pt>
                <c:pt idx="202">
                  <c:v>15.069000000000001</c:v>
                </c:pt>
                <c:pt idx="203">
                  <c:v>16.309000000000001</c:v>
                </c:pt>
                <c:pt idx="204">
                  <c:v>17.038333333333334</c:v>
                </c:pt>
                <c:pt idx="205">
                  <c:v>16.98</c:v>
                </c:pt>
                <c:pt idx="206">
                  <c:v>14.086499999999999</c:v>
                </c:pt>
                <c:pt idx="207">
                  <c:v>14.873428571428571</c:v>
                </c:pt>
                <c:pt idx="208">
                  <c:v>14.123333333333333</c:v>
                </c:pt>
                <c:pt idx="209">
                  <c:v>16.485428571428571</c:v>
                </c:pt>
                <c:pt idx="210">
                  <c:v>14.7332</c:v>
                </c:pt>
                <c:pt idx="211">
                  <c:v>14.407999999999999</c:v>
                </c:pt>
                <c:pt idx="212">
                  <c:v>14.887</c:v>
                </c:pt>
                <c:pt idx="213">
                  <c:v>14.621499999999999</c:v>
                </c:pt>
                <c:pt idx="214">
                  <c:v>17.931000000000001</c:v>
                </c:pt>
                <c:pt idx="215">
                  <c:v>13.864142857142857</c:v>
                </c:pt>
                <c:pt idx="216">
                  <c:v>13.685</c:v>
                </c:pt>
                <c:pt idx="217">
                  <c:v>12.128</c:v>
                </c:pt>
                <c:pt idx="218">
                  <c:v>14.890333333333333</c:v>
                </c:pt>
                <c:pt idx="219">
                  <c:v>16.978400000000001</c:v>
                </c:pt>
                <c:pt idx="220">
                  <c:v>18.885000000000002</c:v>
                </c:pt>
                <c:pt idx="221">
                  <c:v>17.12857142857143</c:v>
                </c:pt>
                <c:pt idx="222">
                  <c:v>17.1815</c:v>
                </c:pt>
                <c:pt idx="223">
                  <c:v>18.408000000000001</c:v>
                </c:pt>
                <c:pt idx="224">
                  <c:v>15.372</c:v>
                </c:pt>
                <c:pt idx="225">
                  <c:v>16.703499999999998</c:v>
                </c:pt>
                <c:pt idx="226">
                  <c:v>15.621600000000001</c:v>
                </c:pt>
                <c:pt idx="227">
                  <c:v>14.593333333333332</c:v>
                </c:pt>
                <c:pt idx="228">
                  <c:v>14.436500000000001</c:v>
                </c:pt>
                <c:pt idx="229">
                  <c:v>14.553000000000001</c:v>
                </c:pt>
                <c:pt idx="230">
                  <c:v>14.436999999999999</c:v>
                </c:pt>
                <c:pt idx="231">
                  <c:v>12.81</c:v>
                </c:pt>
                <c:pt idx="232">
                  <c:v>14.522</c:v>
                </c:pt>
                <c:pt idx="233">
                  <c:v>12.693</c:v>
                </c:pt>
                <c:pt idx="234">
                  <c:v>13.156000000000001</c:v>
                </c:pt>
                <c:pt idx="235">
                  <c:v>13.411666666666667</c:v>
                </c:pt>
                <c:pt idx="236">
                  <c:v>11.663</c:v>
                </c:pt>
                <c:pt idx="237">
                  <c:v>8.6259999999999994</c:v>
                </c:pt>
                <c:pt idx="238">
                  <c:v>18.919</c:v>
                </c:pt>
                <c:pt idx="239">
                  <c:v>12.613</c:v>
                </c:pt>
                <c:pt idx="240">
                  <c:v>10.494999999999999</c:v>
                </c:pt>
                <c:pt idx="241">
                  <c:v>14.963666666666667</c:v>
                </c:pt>
                <c:pt idx="242">
                  <c:v>13.694666666666668</c:v>
                </c:pt>
                <c:pt idx="243">
                  <c:v>13.993399999999999</c:v>
                </c:pt>
                <c:pt idx="244">
                  <c:v>14.702999999999999</c:v>
                </c:pt>
                <c:pt idx="245">
                  <c:v>13.865</c:v>
                </c:pt>
                <c:pt idx="246">
                  <c:v>14.176</c:v>
                </c:pt>
                <c:pt idx="247">
                  <c:v>11.990500000000001</c:v>
                </c:pt>
                <c:pt idx="248">
                  <c:v>12.596833333333333</c:v>
                </c:pt>
                <c:pt idx="249">
                  <c:v>12.487</c:v>
                </c:pt>
                <c:pt idx="250">
                  <c:v>15.614000000000001</c:v>
                </c:pt>
                <c:pt idx="251">
                  <c:v>11.977</c:v>
                </c:pt>
                <c:pt idx="252">
                  <c:v>11.692</c:v>
                </c:pt>
                <c:pt idx="253">
                  <c:v>14.401</c:v>
                </c:pt>
                <c:pt idx="254">
                  <c:v>14.455</c:v>
                </c:pt>
                <c:pt idx="255">
                  <c:v>12.976125</c:v>
                </c:pt>
                <c:pt idx="256">
                  <c:v>12.878666666666668</c:v>
                </c:pt>
                <c:pt idx="257">
                  <c:v>13.0245</c:v>
                </c:pt>
                <c:pt idx="258">
                  <c:v>11.8926</c:v>
                </c:pt>
                <c:pt idx="259">
                  <c:v>14.251666666666667</c:v>
                </c:pt>
                <c:pt idx="260">
                  <c:v>14.3245</c:v>
                </c:pt>
                <c:pt idx="261">
                  <c:v>13.7814</c:v>
                </c:pt>
                <c:pt idx="262">
                  <c:v>13.55157142857143</c:v>
                </c:pt>
                <c:pt idx="263">
                  <c:v>17.591000000000001</c:v>
                </c:pt>
                <c:pt idx="264">
                  <c:v>16.273800000000001</c:v>
                </c:pt>
                <c:pt idx="265">
                  <c:v>14.903</c:v>
                </c:pt>
                <c:pt idx="266">
                  <c:v>14.782</c:v>
                </c:pt>
                <c:pt idx="267">
                  <c:v>16.457999999999998</c:v>
                </c:pt>
                <c:pt idx="268">
                  <c:v>14.391249999999999</c:v>
                </c:pt>
                <c:pt idx="269">
                  <c:v>13.893000000000001</c:v>
                </c:pt>
                <c:pt idx="270">
                  <c:v>14.1365</c:v>
                </c:pt>
                <c:pt idx="271">
                  <c:v>14.33</c:v>
                </c:pt>
                <c:pt idx="272">
                  <c:v>14.37088888888889</c:v>
                </c:pt>
                <c:pt idx="273">
                  <c:v>15.152714285714286</c:v>
                </c:pt>
                <c:pt idx="274">
                  <c:v>15.702166666666667</c:v>
                </c:pt>
                <c:pt idx="275">
                  <c:v>18.376000000000001</c:v>
                </c:pt>
                <c:pt idx="276">
                  <c:v>18.436833333333333</c:v>
                </c:pt>
                <c:pt idx="277">
                  <c:v>17.858666666666668</c:v>
                </c:pt>
                <c:pt idx="278">
                  <c:v>25.2255</c:v>
                </c:pt>
                <c:pt idx="279">
                  <c:v>20.116</c:v>
                </c:pt>
                <c:pt idx="280">
                  <c:v>16.740083333333331</c:v>
                </c:pt>
                <c:pt idx="281">
                  <c:v>16.079499999999999</c:v>
                </c:pt>
                <c:pt idx="282">
                  <c:v>22.692666666666664</c:v>
                </c:pt>
                <c:pt idx="283">
                  <c:v>6.3150000000000004</c:v>
                </c:pt>
                <c:pt idx="284">
                  <c:v>17.959</c:v>
                </c:pt>
                <c:pt idx="285">
                  <c:v>17.739799999999999</c:v>
                </c:pt>
                <c:pt idx="286">
                  <c:v>18.956428571428571</c:v>
                </c:pt>
                <c:pt idx="287">
                  <c:v>21.672000000000001</c:v>
                </c:pt>
                <c:pt idx="288">
                  <c:v>13.59</c:v>
                </c:pt>
                <c:pt idx="289">
                  <c:v>18.954999999999998</c:v>
                </c:pt>
                <c:pt idx="290">
                  <c:v>16.196999999999999</c:v>
                </c:pt>
                <c:pt idx="291">
                  <c:v>3.9510000000000001</c:v>
                </c:pt>
                <c:pt idx="292">
                  <c:v>13.468</c:v>
                </c:pt>
                <c:pt idx="293">
                  <c:v>20.936</c:v>
                </c:pt>
                <c:pt idx="294">
                  <c:v>14.932666666666668</c:v>
                </c:pt>
                <c:pt idx="295">
                  <c:v>17.954999999999998</c:v>
                </c:pt>
                <c:pt idx="296">
                  <c:v>13.906000000000001</c:v>
                </c:pt>
                <c:pt idx="297">
                  <c:v>16.228000000000002</c:v>
                </c:pt>
                <c:pt idx="298">
                  <c:v>17.846499999999999</c:v>
                </c:pt>
                <c:pt idx="299">
                  <c:v>18.794</c:v>
                </c:pt>
                <c:pt idx="300">
                  <c:v>17.385000000000002</c:v>
                </c:pt>
                <c:pt idx="301">
                  <c:v>20.548999999999999</c:v>
                </c:pt>
                <c:pt idx="302">
                  <c:v>18.196999999999999</c:v>
                </c:pt>
                <c:pt idx="303">
                  <c:v>19.818000000000001</c:v>
                </c:pt>
                <c:pt idx="304">
                  <c:v>14.917999999999999</c:v>
                </c:pt>
                <c:pt idx="305">
                  <c:v>18.117999999999999</c:v>
                </c:pt>
                <c:pt idx="306">
                  <c:v>15.797000000000001</c:v>
                </c:pt>
                <c:pt idx="307">
                  <c:v>16.850999999999999</c:v>
                </c:pt>
                <c:pt idx="308">
                  <c:v>14.157</c:v>
                </c:pt>
                <c:pt idx="309">
                  <c:v>8.9049999999999994</c:v>
                </c:pt>
                <c:pt idx="310">
                  <c:v>14.929</c:v>
                </c:pt>
                <c:pt idx="311">
                  <c:v>22.707000000000001</c:v>
                </c:pt>
                <c:pt idx="312">
                  <c:v>18.722999999999999</c:v>
                </c:pt>
                <c:pt idx="313">
                  <c:v>16.969000000000001</c:v>
                </c:pt>
                <c:pt idx="314">
                  <c:v>18.234999999999999</c:v>
                </c:pt>
                <c:pt idx="315">
                  <c:v>16.873833333333334</c:v>
                </c:pt>
                <c:pt idx="316">
                  <c:v>19.224</c:v>
                </c:pt>
                <c:pt idx="317">
                  <c:v>19.292999999999999</c:v>
                </c:pt>
                <c:pt idx="318">
                  <c:v>16.981999999999999</c:v>
                </c:pt>
                <c:pt idx="319">
                  <c:v>18.259</c:v>
                </c:pt>
                <c:pt idx="320">
                  <c:v>16.430499999999999</c:v>
                </c:pt>
                <c:pt idx="321">
                  <c:v>16.760000000000002</c:v>
                </c:pt>
                <c:pt idx="322">
                  <c:v>18.396666666666668</c:v>
                </c:pt>
                <c:pt idx="323">
                  <c:v>19.915333333333333</c:v>
                </c:pt>
                <c:pt idx="324">
                  <c:v>16.704000000000001</c:v>
                </c:pt>
                <c:pt idx="325">
                  <c:v>18.729333333333333</c:v>
                </c:pt>
                <c:pt idx="326">
                  <c:v>18.896000000000001</c:v>
                </c:pt>
                <c:pt idx="327">
                  <c:v>16.14</c:v>
                </c:pt>
                <c:pt idx="328">
                  <c:v>20.602</c:v>
                </c:pt>
                <c:pt idx="329">
                  <c:v>19.856999999999999</c:v>
                </c:pt>
                <c:pt idx="330">
                  <c:v>16.061250000000001</c:v>
                </c:pt>
                <c:pt idx="331">
                  <c:v>21.375</c:v>
                </c:pt>
                <c:pt idx="332">
                  <c:v>13.339</c:v>
                </c:pt>
                <c:pt idx="333">
                  <c:v>20.384</c:v>
                </c:pt>
                <c:pt idx="334">
                  <c:v>18.625666666666667</c:v>
                </c:pt>
                <c:pt idx="335">
                  <c:v>17.239999999999998</c:v>
                </c:pt>
                <c:pt idx="336">
                  <c:v>14.901999999999999</c:v>
                </c:pt>
                <c:pt idx="337">
                  <c:v>19.497</c:v>
                </c:pt>
                <c:pt idx="338">
                  <c:v>12.28</c:v>
                </c:pt>
                <c:pt idx="339">
                  <c:v>17.698666666666668</c:v>
                </c:pt>
                <c:pt idx="340">
                  <c:v>15.1455</c:v>
                </c:pt>
                <c:pt idx="341">
                  <c:v>18.661999999999999</c:v>
                </c:pt>
                <c:pt idx="342">
                  <c:v>12.561999999999999</c:v>
                </c:pt>
                <c:pt idx="343">
                  <c:v>16.756</c:v>
                </c:pt>
                <c:pt idx="344">
                  <c:v>15.686999999999999</c:v>
                </c:pt>
                <c:pt idx="345">
                  <c:v>15.3376</c:v>
                </c:pt>
                <c:pt idx="346">
                  <c:v>16.112714285714286</c:v>
                </c:pt>
                <c:pt idx="347">
                  <c:v>17.474499999999999</c:v>
                </c:pt>
                <c:pt idx="348">
                  <c:v>15.076000000000001</c:v>
                </c:pt>
                <c:pt idx="349">
                  <c:v>15.861666666666668</c:v>
                </c:pt>
                <c:pt idx="350">
                  <c:v>17.405000000000001</c:v>
                </c:pt>
                <c:pt idx="351">
                  <c:v>16.297999999999998</c:v>
                </c:pt>
                <c:pt idx="352">
                  <c:v>13.954000000000001</c:v>
                </c:pt>
                <c:pt idx="353">
                  <c:v>17.1572</c:v>
                </c:pt>
                <c:pt idx="354">
                  <c:v>20.39</c:v>
                </c:pt>
                <c:pt idx="355">
                  <c:v>13.474</c:v>
                </c:pt>
                <c:pt idx="356">
                  <c:v>18.060333333333332</c:v>
                </c:pt>
                <c:pt idx="357">
                  <c:v>19.898333333333333</c:v>
                </c:pt>
                <c:pt idx="358">
                  <c:v>16.863571428571429</c:v>
                </c:pt>
                <c:pt idx="359">
                  <c:v>15.513400000000001</c:v>
                </c:pt>
                <c:pt idx="360">
                  <c:v>16.64</c:v>
                </c:pt>
                <c:pt idx="361">
                  <c:v>13.365</c:v>
                </c:pt>
                <c:pt idx="362">
                  <c:v>25.608000000000001</c:v>
                </c:pt>
                <c:pt idx="363">
                  <c:v>17.3766</c:v>
                </c:pt>
                <c:pt idx="364">
                  <c:v>16.287199999999999</c:v>
                </c:pt>
                <c:pt idx="365">
                  <c:v>16.8535</c:v>
                </c:pt>
                <c:pt idx="366">
                  <c:v>17.472000000000001</c:v>
                </c:pt>
                <c:pt idx="367">
                  <c:v>17.623999999999999</c:v>
                </c:pt>
                <c:pt idx="368">
                  <c:v>15.983000000000001</c:v>
                </c:pt>
                <c:pt idx="369">
                  <c:v>18.640428571428572</c:v>
                </c:pt>
                <c:pt idx="370">
                  <c:v>17.616</c:v>
                </c:pt>
                <c:pt idx="371">
                  <c:v>16.234999999999999</c:v>
                </c:pt>
                <c:pt idx="372">
                  <c:v>16.118666666666666</c:v>
                </c:pt>
                <c:pt idx="373">
                  <c:v>15.423999999999999</c:v>
                </c:pt>
                <c:pt idx="374">
                  <c:v>15.778</c:v>
                </c:pt>
                <c:pt idx="375">
                  <c:v>15.013999999999999</c:v>
                </c:pt>
                <c:pt idx="376">
                  <c:v>18.579999999999998</c:v>
                </c:pt>
                <c:pt idx="377">
                  <c:v>13.981999999999999</c:v>
                </c:pt>
                <c:pt idx="378">
                  <c:v>16.218</c:v>
                </c:pt>
                <c:pt idx="379">
                  <c:v>20.742000000000001</c:v>
                </c:pt>
                <c:pt idx="380">
                  <c:v>14.802</c:v>
                </c:pt>
                <c:pt idx="381">
                  <c:v>14.976000000000001</c:v>
                </c:pt>
                <c:pt idx="382">
                  <c:v>15.250333333333332</c:v>
                </c:pt>
                <c:pt idx="383">
                  <c:v>14.647333333333332</c:v>
                </c:pt>
                <c:pt idx="384">
                  <c:v>14.948</c:v>
                </c:pt>
                <c:pt idx="385">
                  <c:v>13.62</c:v>
                </c:pt>
                <c:pt idx="386">
                  <c:v>15.728</c:v>
                </c:pt>
                <c:pt idx="387">
                  <c:v>13.734999999999999</c:v>
                </c:pt>
                <c:pt idx="388">
                  <c:v>13.318</c:v>
                </c:pt>
                <c:pt idx="389">
                  <c:v>17.41</c:v>
                </c:pt>
                <c:pt idx="390">
                  <c:v>13.595846153846155</c:v>
                </c:pt>
                <c:pt idx="391">
                  <c:v>12.740461538461538</c:v>
                </c:pt>
                <c:pt idx="392">
                  <c:v>15.896000000000001</c:v>
                </c:pt>
                <c:pt idx="393">
                  <c:v>11.468</c:v>
                </c:pt>
                <c:pt idx="394">
                  <c:v>12.802181818181818</c:v>
                </c:pt>
                <c:pt idx="395">
                  <c:v>12.587999999999999</c:v>
                </c:pt>
                <c:pt idx="396">
                  <c:v>12.930999999999999</c:v>
                </c:pt>
                <c:pt idx="397">
                  <c:v>15.846</c:v>
                </c:pt>
                <c:pt idx="398">
                  <c:v>11.098000000000001</c:v>
                </c:pt>
                <c:pt idx="399">
                  <c:v>14.84</c:v>
                </c:pt>
                <c:pt idx="400">
                  <c:v>12.494</c:v>
                </c:pt>
                <c:pt idx="401">
                  <c:v>11.832000000000001</c:v>
                </c:pt>
                <c:pt idx="402">
                  <c:v>14.179</c:v>
                </c:pt>
                <c:pt idx="403">
                  <c:v>12.077333333333332</c:v>
                </c:pt>
                <c:pt idx="404">
                  <c:v>13.612666666666668</c:v>
                </c:pt>
                <c:pt idx="405">
                  <c:v>11.112</c:v>
                </c:pt>
                <c:pt idx="406">
                  <c:v>12.6005</c:v>
                </c:pt>
                <c:pt idx="407">
                  <c:v>13.385999999999999</c:v>
                </c:pt>
                <c:pt idx="408">
                  <c:v>14.262</c:v>
                </c:pt>
                <c:pt idx="409">
                  <c:v>12.936666666666667</c:v>
                </c:pt>
                <c:pt idx="410">
                  <c:v>13.6792</c:v>
                </c:pt>
                <c:pt idx="411">
                  <c:v>12.122</c:v>
                </c:pt>
                <c:pt idx="412">
                  <c:v>13.458</c:v>
                </c:pt>
                <c:pt idx="413">
                  <c:v>13.304666666666668</c:v>
                </c:pt>
                <c:pt idx="414">
                  <c:v>12.554</c:v>
                </c:pt>
                <c:pt idx="415">
                  <c:v>13.489636363636365</c:v>
                </c:pt>
                <c:pt idx="416">
                  <c:v>13.548</c:v>
                </c:pt>
                <c:pt idx="417">
                  <c:v>12.472</c:v>
                </c:pt>
                <c:pt idx="418">
                  <c:v>13.664833333333332</c:v>
                </c:pt>
                <c:pt idx="419">
                  <c:v>14.308857142857143</c:v>
                </c:pt>
                <c:pt idx="420">
                  <c:v>18.198</c:v>
                </c:pt>
                <c:pt idx="421">
                  <c:v>16.946571428571431</c:v>
                </c:pt>
                <c:pt idx="422">
                  <c:v>14.7584</c:v>
                </c:pt>
                <c:pt idx="423">
                  <c:v>19.436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DA-434F-8B72-C66E17140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235904"/>
        <c:axId val="120237440"/>
      </c:lineChart>
      <c:catAx>
        <c:axId val="12023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0237440"/>
        <c:crosses val="autoZero"/>
        <c:auto val="1"/>
        <c:lblAlgn val="ctr"/>
        <c:lblOffset val="100"/>
        <c:noMultiLvlLbl val="0"/>
      </c:catAx>
      <c:valAx>
        <c:axId val="120237440"/>
        <c:scaling>
          <c:orientation val="minMax"/>
          <c:max val="25"/>
          <c:min val="5"/>
        </c:scaling>
        <c:delete val="0"/>
        <c:axPos val="l"/>
        <c:majorGridlines/>
        <c:numFmt formatCode="#,##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0235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259072093600245"/>
          <c:y val="0.68883487207868987"/>
          <c:w val="0.33914493486479325"/>
          <c:h val="0.2145057525704023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495300</xdr:colOff>
      <xdr:row>12</xdr:row>
      <xdr:rowOff>32385</xdr:rowOff>
    </xdr:from>
    <xdr:to>
      <xdr:col>24</xdr:col>
      <xdr:colOff>401955</xdr:colOff>
      <xdr:row>42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137160</xdr:colOff>
      <xdr:row>48</xdr:row>
      <xdr:rowOff>53340</xdr:rowOff>
    </xdr:from>
    <xdr:to>
      <xdr:col>25</xdr:col>
      <xdr:colOff>175260</xdr:colOff>
      <xdr:row>76</xdr:row>
      <xdr:rowOff>129540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609600</xdr:colOff>
      <xdr:row>608</xdr:row>
      <xdr:rowOff>28574</xdr:rowOff>
    </xdr:from>
    <xdr:to>
      <xdr:col>24</xdr:col>
      <xdr:colOff>314325</xdr:colOff>
      <xdr:row>639</xdr:row>
      <xdr:rowOff>85724</xdr:rowOff>
    </xdr:to>
    <xdr:graphicFrame macro="">
      <xdr:nvGraphicFramePr>
        <xdr:cNvPr id="10" name="Chart 4">
          <a:extLst>
            <a:ext uri="{FF2B5EF4-FFF2-40B4-BE49-F238E27FC236}">
              <a16:creationId xmlns:a16="http://schemas.microsoft.com/office/drawing/2014/main" id="{959CE9AC-1B9C-43D2-BB0E-D850F7F8F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0.50043</cdr:x>
      <cdr:y>0.27473</cdr:y>
    </cdr:from>
    <cdr:to>
      <cdr:x>0.50043</cdr:x>
      <cdr:y>0.36574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F0D166AD-0237-4B66-B0DF-3991BEF4AB01}"/>
            </a:ext>
          </a:extLst>
        </cdr:cNvPr>
        <cdr:cNvCxnSpPr/>
      </cdr:nvCxnSpPr>
      <cdr:spPr>
        <a:xfrm xmlns:a="http://schemas.openxmlformats.org/drawingml/2006/main">
          <a:off x="3565388" y="1325145"/>
          <a:ext cx="0" cy="438983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0.35179</cdr:x>
      <cdr:y>0.39803</cdr:y>
    </cdr:from>
    <cdr:to>
      <cdr:x>0.35412</cdr:x>
      <cdr:y>0.49786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361207A5-1026-4388-B9EA-D0C9205E2480}"/>
            </a:ext>
          </a:extLst>
        </cdr:cNvPr>
        <cdr:cNvCxnSpPr/>
      </cdr:nvCxnSpPr>
      <cdr:spPr>
        <a:xfrm xmlns:a="http://schemas.openxmlformats.org/drawingml/2006/main" flipH="1">
          <a:off x="2506391" y="1919875"/>
          <a:ext cx="16601" cy="48152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0.26154</cdr:x>
      <cdr:y>0.21664</cdr:y>
    </cdr:from>
    <cdr:to>
      <cdr:x>0.42587</cdr:x>
      <cdr:y>0.41631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863381" y="1044952"/>
          <a:ext cx="1170802" cy="9631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/>
            <a:t>Robbinsville Meter stopped</a:t>
          </a:r>
        </a:p>
        <a:p xmlns:a="http://schemas.openxmlformats.org/drawingml/2006/main">
          <a:pPr algn="ctr"/>
          <a:r>
            <a:rPr lang="en-US" sz="1100"/>
            <a:t>working about 9/9/15</a:t>
          </a:r>
        </a:p>
      </cdr:txBody>
    </cdr:sp>
  </cdr:relSizeAnchor>
  <cdr:relSizeAnchor xmlns:cdr="http://schemas.openxmlformats.org/drawingml/2006/chartDrawing">
    <cdr:from>
      <cdr:x>0.38282</cdr:x>
      <cdr:y>0.18296</cdr:y>
    </cdr:from>
    <cdr:to>
      <cdr:x>0.62353</cdr:x>
      <cdr:y>0.29262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2727487" y="882494"/>
          <a:ext cx="1714974" cy="5289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/>
            <a:t>Robbinsville meter</a:t>
          </a:r>
          <a:r>
            <a:rPr lang="en-US" sz="1100" baseline="0"/>
            <a:t> </a:t>
          </a:r>
        </a:p>
        <a:p xmlns:a="http://schemas.openxmlformats.org/drawingml/2006/main">
          <a:pPr algn="ctr"/>
          <a:r>
            <a:rPr lang="en-US" sz="1100" baseline="0"/>
            <a:t>calibrated 2/19/16</a:t>
          </a:r>
          <a:endParaRPr 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342900</xdr:colOff>
      <xdr:row>32</xdr:row>
      <xdr:rowOff>76200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4</xdr:row>
      <xdr:rowOff>0</xdr:rowOff>
    </xdr:from>
    <xdr:to>
      <xdr:col>26</xdr:col>
      <xdr:colOff>342900</xdr:colOff>
      <xdr:row>32</xdr:row>
      <xdr:rowOff>76200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20"/>
  <sheetViews>
    <sheetView tabSelected="1" topLeftCell="A647" zoomScaleNormal="100" workbookViewId="0">
      <selection activeCell="AA64" sqref="AA64"/>
    </sheetView>
  </sheetViews>
  <sheetFormatPr defaultRowHeight="12.75" x14ac:dyDescent="0.2"/>
  <cols>
    <col min="1" max="1" width="9.28515625" style="3" customWidth="1"/>
    <col min="2" max="2" width="9.85546875" style="52" customWidth="1"/>
    <col min="3" max="3" width="11.7109375" style="3" customWidth="1"/>
    <col min="4" max="4" width="12" style="4" customWidth="1"/>
    <col min="5" max="5" width="13.28515625" style="73" customWidth="1"/>
    <col min="6" max="6" width="10" style="51" customWidth="1"/>
    <col min="7" max="7" width="15.28515625" style="5" customWidth="1"/>
    <col min="8" max="8" width="11.7109375" style="70" customWidth="1"/>
    <col min="9" max="9" width="10.42578125" style="1" customWidth="1"/>
    <col min="10" max="10" width="17.7109375" style="61" customWidth="1"/>
    <col min="11" max="11" width="8.140625" customWidth="1"/>
    <col min="13" max="13" width="14.140625" customWidth="1"/>
    <col min="14" max="14" width="15.28515625" customWidth="1"/>
    <col min="15" max="15" width="13.42578125" customWidth="1"/>
    <col min="16" max="16" width="11.28515625" customWidth="1"/>
    <col min="17" max="17" width="10.85546875" customWidth="1"/>
  </cols>
  <sheetData>
    <row r="1" spans="1:13" x14ac:dyDescent="0.2">
      <c r="A1" s="105" t="s">
        <v>16</v>
      </c>
      <c r="B1" s="105"/>
      <c r="C1" s="105"/>
      <c r="D1" s="106"/>
      <c r="E1" s="106"/>
      <c r="F1" s="106"/>
      <c r="G1" s="106"/>
      <c r="H1" s="71"/>
    </row>
    <row r="2" spans="1:13" s="11" customFormat="1" ht="63.75" x14ac:dyDescent="0.2">
      <c r="A2" s="6" t="s">
        <v>0</v>
      </c>
      <c r="B2" s="54" t="s">
        <v>40</v>
      </c>
      <c r="C2" s="7" t="s">
        <v>50</v>
      </c>
      <c r="D2" s="8" t="s">
        <v>1</v>
      </c>
      <c r="E2" s="74" t="s">
        <v>49</v>
      </c>
      <c r="F2" s="55" t="s">
        <v>52</v>
      </c>
      <c r="G2" s="9" t="s">
        <v>2</v>
      </c>
      <c r="H2" s="7" t="s">
        <v>51</v>
      </c>
      <c r="I2" s="10"/>
      <c r="J2" s="62" t="s">
        <v>33</v>
      </c>
      <c r="K2" s="11" t="s">
        <v>43</v>
      </c>
      <c r="L2" t="s">
        <v>15</v>
      </c>
      <c r="M2" s="11" t="s">
        <v>70</v>
      </c>
    </row>
    <row r="3" spans="1:13" x14ac:dyDescent="0.2">
      <c r="A3" s="3">
        <v>2</v>
      </c>
      <c r="C3" s="3">
        <v>99700900</v>
      </c>
      <c r="G3" s="5">
        <v>7.1059999999999999</v>
      </c>
      <c r="I3" s="1">
        <v>41821</v>
      </c>
      <c r="L3" s="2"/>
    </row>
    <row r="4" spans="1:13" x14ac:dyDescent="0.2">
      <c r="A4" s="3">
        <v>11</v>
      </c>
      <c r="C4" s="3">
        <v>109822500</v>
      </c>
      <c r="D4" s="4">
        <f t="shared" ref="D4:D62" si="0">(C4-C3)/(A4-A3)</f>
        <v>1124622.2222222222</v>
      </c>
      <c r="G4" s="5">
        <v>5.0880000000000001</v>
      </c>
      <c r="K4" s="12">
        <f>D4/100000</f>
        <v>11.246222222222222</v>
      </c>
      <c r="L4" s="13">
        <f>D4/(G4*1000000)</f>
        <v>0.22103424178895878</v>
      </c>
    </row>
    <row r="5" spans="1:13" x14ac:dyDescent="0.2">
      <c r="A5" s="3">
        <v>17</v>
      </c>
      <c r="C5" s="3">
        <v>117683000</v>
      </c>
      <c r="D5" s="4">
        <f t="shared" si="0"/>
        <v>1310083.3333333333</v>
      </c>
      <c r="G5" s="5">
        <v>6.4580000000000002</v>
      </c>
      <c r="K5" s="12">
        <f t="shared" ref="K5:K62" si="1">D5/100000</f>
        <v>13.100833333333332</v>
      </c>
      <c r="L5" s="13">
        <f t="shared" ref="L5:L68" si="2">D5/(G5*1000000)</f>
        <v>0.20286208320429441</v>
      </c>
    </row>
    <row r="6" spans="1:13" x14ac:dyDescent="0.2">
      <c r="A6" s="3">
        <v>18</v>
      </c>
      <c r="C6" s="3">
        <v>118953700</v>
      </c>
      <c r="D6" s="4">
        <f t="shared" si="0"/>
        <v>1270700</v>
      </c>
      <c r="G6" s="5">
        <v>4.79</v>
      </c>
      <c r="K6" s="12">
        <f t="shared" si="1"/>
        <v>12.707000000000001</v>
      </c>
      <c r="L6" s="13">
        <f t="shared" si="2"/>
        <v>0.26528183716075154</v>
      </c>
    </row>
    <row r="7" spans="1:13" x14ac:dyDescent="0.2">
      <c r="A7" s="3">
        <v>25</v>
      </c>
      <c r="C7" s="3">
        <v>127836700</v>
      </c>
      <c r="D7" s="4">
        <f t="shared" si="0"/>
        <v>1269000</v>
      </c>
      <c r="G7" s="5">
        <v>5.306</v>
      </c>
      <c r="K7" s="12">
        <f t="shared" si="1"/>
        <v>12.69</v>
      </c>
      <c r="L7" s="13">
        <f t="shared" si="2"/>
        <v>0.23916321145872596</v>
      </c>
    </row>
    <row r="8" spans="1:13" x14ac:dyDescent="0.2">
      <c r="A8" s="14">
        <v>28</v>
      </c>
      <c r="B8" s="53"/>
      <c r="C8" s="14">
        <v>132404900</v>
      </c>
      <c r="D8" s="15">
        <f t="shared" si="0"/>
        <v>1522733.3333333333</v>
      </c>
      <c r="E8" s="75"/>
      <c r="F8" s="15"/>
      <c r="G8" s="16">
        <v>6.0869999999999997</v>
      </c>
      <c r="H8" s="14"/>
      <c r="I8" s="17"/>
      <c r="K8" s="12">
        <f t="shared" si="1"/>
        <v>15.227333333333332</v>
      </c>
      <c r="L8" s="13">
        <f t="shared" si="2"/>
        <v>0.25016154646514427</v>
      </c>
    </row>
    <row r="9" spans="1:13" x14ac:dyDescent="0.2">
      <c r="A9" s="3">
        <v>4</v>
      </c>
      <c r="C9" s="3">
        <v>139470000</v>
      </c>
      <c r="D9" s="4">
        <f>(C9-C8)/7</f>
        <v>1009300</v>
      </c>
      <c r="G9" s="5">
        <v>6.86</v>
      </c>
      <c r="I9" s="1">
        <v>41852</v>
      </c>
      <c r="K9" s="12">
        <f t="shared" si="1"/>
        <v>10.093</v>
      </c>
      <c r="L9" s="13">
        <f t="shared" si="2"/>
        <v>0.14712827988338192</v>
      </c>
    </row>
    <row r="10" spans="1:13" x14ac:dyDescent="0.2">
      <c r="A10" s="3">
        <v>7</v>
      </c>
      <c r="C10" s="3">
        <v>143092500</v>
      </c>
      <c r="D10" s="4">
        <f t="shared" si="0"/>
        <v>1207500</v>
      </c>
      <c r="G10" s="5">
        <v>7.7709999999999999</v>
      </c>
      <c r="K10" s="12">
        <f t="shared" si="1"/>
        <v>12.074999999999999</v>
      </c>
      <c r="L10" s="13">
        <f t="shared" si="2"/>
        <v>0.1553854072834899</v>
      </c>
    </row>
    <row r="11" spans="1:13" x14ac:dyDescent="0.2">
      <c r="A11" s="3">
        <v>11</v>
      </c>
      <c r="C11" s="3">
        <v>148514400</v>
      </c>
      <c r="D11" s="4">
        <f t="shared" si="0"/>
        <v>1355475</v>
      </c>
      <c r="G11" s="5">
        <v>7.2359999999999998</v>
      </c>
      <c r="K11" s="12">
        <f t="shared" si="1"/>
        <v>13.55475</v>
      </c>
      <c r="L11" s="13">
        <f t="shared" si="2"/>
        <v>0.18732379767827528</v>
      </c>
    </row>
    <row r="12" spans="1:13" x14ac:dyDescent="0.2">
      <c r="A12" s="3">
        <v>13</v>
      </c>
      <c r="C12" s="3">
        <v>149634600</v>
      </c>
      <c r="D12" s="4">
        <f t="shared" si="0"/>
        <v>560100</v>
      </c>
      <c r="K12" s="12">
        <f t="shared" si="1"/>
        <v>5.601</v>
      </c>
      <c r="L12" s="13"/>
    </row>
    <row r="13" spans="1:13" x14ac:dyDescent="0.2">
      <c r="A13" s="3">
        <v>14</v>
      </c>
      <c r="C13" s="3">
        <v>151097000</v>
      </c>
      <c r="D13" s="4">
        <f t="shared" si="0"/>
        <v>1462400</v>
      </c>
      <c r="G13" s="5">
        <v>7.9610000000000003</v>
      </c>
      <c r="K13" s="12">
        <f t="shared" si="1"/>
        <v>14.624000000000001</v>
      </c>
      <c r="L13" s="13">
        <f t="shared" si="2"/>
        <v>0.18369551563873884</v>
      </c>
    </row>
    <row r="14" spans="1:13" x14ac:dyDescent="0.2">
      <c r="A14" s="3">
        <v>15</v>
      </c>
      <c r="C14" s="3">
        <v>151908900</v>
      </c>
      <c r="D14" s="4">
        <f t="shared" si="0"/>
        <v>811900</v>
      </c>
      <c r="G14" s="5">
        <v>7.7590000000000003</v>
      </c>
      <c r="K14" s="12">
        <f t="shared" si="1"/>
        <v>8.1189999999999998</v>
      </c>
      <c r="L14" s="13">
        <f t="shared" si="2"/>
        <v>0.10463977316664519</v>
      </c>
    </row>
    <row r="15" spans="1:13" x14ac:dyDescent="0.2">
      <c r="A15" s="3">
        <v>19</v>
      </c>
      <c r="C15" s="3">
        <v>156670200</v>
      </c>
      <c r="D15" s="4">
        <f t="shared" si="0"/>
        <v>1190325</v>
      </c>
      <c r="G15" s="5">
        <v>7.452</v>
      </c>
      <c r="K15" s="12">
        <f t="shared" si="1"/>
        <v>11.90325</v>
      </c>
      <c r="L15" s="13">
        <f t="shared" si="2"/>
        <v>0.15973228663446054</v>
      </c>
    </row>
    <row r="16" spans="1:13" x14ac:dyDescent="0.2">
      <c r="A16" s="14">
        <v>22</v>
      </c>
      <c r="B16" s="53"/>
      <c r="C16" s="14">
        <v>159724700</v>
      </c>
      <c r="D16" s="15">
        <f t="shared" si="0"/>
        <v>1018166.6666666666</v>
      </c>
      <c r="E16" s="75"/>
      <c r="F16" s="15"/>
      <c r="G16" s="16">
        <v>8.0090000000000003</v>
      </c>
      <c r="H16" s="14"/>
      <c r="I16" s="17"/>
      <c r="K16" s="12">
        <f t="shared" si="1"/>
        <v>10.181666666666667</v>
      </c>
      <c r="L16" s="13">
        <f t="shared" si="2"/>
        <v>0.12712781454197361</v>
      </c>
    </row>
    <row r="17" spans="1:12" x14ac:dyDescent="0.2">
      <c r="A17" s="3">
        <v>13</v>
      </c>
      <c r="C17" s="3">
        <v>63002200</v>
      </c>
      <c r="D17" s="18">
        <v>1200000</v>
      </c>
      <c r="E17" s="76"/>
      <c r="F17" s="18"/>
      <c r="G17" s="5">
        <v>7.694</v>
      </c>
      <c r="I17" s="1">
        <v>41944</v>
      </c>
      <c r="J17" s="63" t="s">
        <v>3</v>
      </c>
      <c r="K17" s="12">
        <f t="shared" si="1"/>
        <v>12</v>
      </c>
      <c r="L17" s="13">
        <f t="shared" si="2"/>
        <v>0.15596568754873927</v>
      </c>
    </row>
    <row r="18" spans="1:12" x14ac:dyDescent="0.2">
      <c r="A18" s="3">
        <v>18</v>
      </c>
      <c r="C18" s="3">
        <v>68873000</v>
      </c>
      <c r="D18" s="4">
        <f t="shared" si="0"/>
        <v>1174160</v>
      </c>
      <c r="G18" s="5">
        <v>8.1859999999999999</v>
      </c>
      <c r="K18" s="12">
        <f t="shared" si="1"/>
        <v>11.7416</v>
      </c>
      <c r="L18" s="13">
        <f t="shared" si="2"/>
        <v>0.14343513315416564</v>
      </c>
    </row>
    <row r="19" spans="1:12" x14ac:dyDescent="0.2">
      <c r="A19" s="3">
        <v>19</v>
      </c>
      <c r="C19" s="3">
        <v>70298100</v>
      </c>
      <c r="D19" s="4">
        <f t="shared" si="0"/>
        <v>1425100</v>
      </c>
      <c r="G19" s="5">
        <v>7.7290000000000001</v>
      </c>
      <c r="K19" s="12">
        <f t="shared" si="1"/>
        <v>14.250999999999999</v>
      </c>
      <c r="L19" s="13">
        <f t="shared" si="2"/>
        <v>0.18438349074912666</v>
      </c>
    </row>
    <row r="20" spans="1:12" x14ac:dyDescent="0.2">
      <c r="A20" s="14">
        <v>25</v>
      </c>
      <c r="B20" s="53"/>
      <c r="C20" s="14">
        <v>76953400</v>
      </c>
      <c r="D20" s="15">
        <f t="shared" si="0"/>
        <v>1109216.6666666667</v>
      </c>
      <c r="E20" s="75"/>
      <c r="F20" s="15"/>
      <c r="G20" s="16">
        <v>7.8239999999999998</v>
      </c>
      <c r="H20" s="14"/>
      <c r="I20" s="17"/>
      <c r="K20" s="12">
        <f t="shared" si="1"/>
        <v>11.092166666666667</v>
      </c>
      <c r="L20" s="13">
        <f t="shared" si="2"/>
        <v>0.14177104635310159</v>
      </c>
    </row>
    <row r="21" spans="1:12" x14ac:dyDescent="0.2">
      <c r="A21" s="3">
        <v>1</v>
      </c>
      <c r="C21" s="3">
        <v>85360900</v>
      </c>
      <c r="D21" s="4">
        <f>(C21-C20)/6</f>
        <v>1401250</v>
      </c>
      <c r="G21" s="5">
        <v>7.85</v>
      </c>
      <c r="I21" s="1">
        <v>41974</v>
      </c>
      <c r="K21" s="12">
        <f t="shared" si="1"/>
        <v>14.012499999999999</v>
      </c>
      <c r="L21" s="13">
        <f t="shared" si="2"/>
        <v>0.17850318471337578</v>
      </c>
    </row>
    <row r="22" spans="1:12" x14ac:dyDescent="0.2">
      <c r="A22" s="3">
        <v>5</v>
      </c>
      <c r="C22" s="3">
        <v>89975300</v>
      </c>
      <c r="D22" s="4">
        <f t="shared" si="0"/>
        <v>1153600</v>
      </c>
      <c r="G22" s="5">
        <v>8.157</v>
      </c>
      <c r="K22" s="12">
        <f t="shared" si="1"/>
        <v>11.536</v>
      </c>
      <c r="L22" s="13">
        <f t="shared" si="2"/>
        <v>0.14142454333701115</v>
      </c>
    </row>
    <row r="23" spans="1:12" x14ac:dyDescent="0.2">
      <c r="A23" s="3">
        <v>8</v>
      </c>
      <c r="C23" s="3">
        <v>94471900</v>
      </c>
      <c r="D23" s="4">
        <f t="shared" si="0"/>
        <v>1498866.6666666667</v>
      </c>
      <c r="G23" s="5">
        <v>8.875</v>
      </c>
      <c r="K23" s="12">
        <f t="shared" si="1"/>
        <v>14.988666666666667</v>
      </c>
      <c r="L23" s="13">
        <f t="shared" si="2"/>
        <v>0.16888638497652583</v>
      </c>
    </row>
    <row r="24" spans="1:12" x14ac:dyDescent="0.2">
      <c r="A24" s="3">
        <v>9</v>
      </c>
      <c r="C24" s="3">
        <v>95781700</v>
      </c>
      <c r="D24" s="4">
        <f t="shared" si="0"/>
        <v>1309800</v>
      </c>
      <c r="G24" s="5">
        <v>11.324</v>
      </c>
      <c r="K24" s="12">
        <f t="shared" si="1"/>
        <v>13.098000000000001</v>
      </c>
      <c r="L24" s="13">
        <f t="shared" si="2"/>
        <v>0.11566584245849523</v>
      </c>
    </row>
    <row r="25" spans="1:12" x14ac:dyDescent="0.2">
      <c r="A25" s="3">
        <v>10</v>
      </c>
      <c r="C25" s="3">
        <v>97685200</v>
      </c>
      <c r="D25" s="4">
        <f t="shared" si="0"/>
        <v>1903500</v>
      </c>
      <c r="G25" s="5">
        <v>9.6709999999999994</v>
      </c>
      <c r="K25" s="12">
        <f t="shared" si="1"/>
        <v>19.035</v>
      </c>
      <c r="L25" s="13">
        <f t="shared" si="2"/>
        <v>0.19682556095543377</v>
      </c>
    </row>
    <row r="26" spans="1:12" x14ac:dyDescent="0.2">
      <c r="A26" s="3">
        <v>16</v>
      </c>
      <c r="C26" s="3">
        <v>105939700</v>
      </c>
      <c r="D26" s="4">
        <f t="shared" si="0"/>
        <v>1375750</v>
      </c>
      <c r="G26" s="5">
        <v>8.4649999999999999</v>
      </c>
      <c r="K26" s="12">
        <f t="shared" si="1"/>
        <v>13.7575</v>
      </c>
      <c r="L26" s="13">
        <f t="shared" si="2"/>
        <v>0.16252215002953338</v>
      </c>
    </row>
    <row r="27" spans="1:12" x14ac:dyDescent="0.2">
      <c r="A27" s="3">
        <v>18</v>
      </c>
      <c r="C27" s="3">
        <v>108893300</v>
      </c>
      <c r="D27" s="4">
        <f t="shared" si="0"/>
        <v>1476800</v>
      </c>
      <c r="G27" s="5">
        <v>8.0090000000000003</v>
      </c>
      <c r="K27" s="12">
        <f t="shared" si="1"/>
        <v>14.768000000000001</v>
      </c>
      <c r="L27" s="13">
        <f t="shared" si="2"/>
        <v>0.18439255837183169</v>
      </c>
    </row>
    <row r="28" spans="1:12" x14ac:dyDescent="0.2">
      <c r="A28" s="3">
        <v>19</v>
      </c>
      <c r="C28" s="3">
        <v>110204400</v>
      </c>
      <c r="D28" s="4">
        <f t="shared" si="0"/>
        <v>1311100</v>
      </c>
      <c r="G28" s="5">
        <v>8.1630000000000003</v>
      </c>
      <c r="K28" s="12">
        <f t="shared" si="1"/>
        <v>13.111000000000001</v>
      </c>
      <c r="L28" s="13">
        <f t="shared" si="2"/>
        <v>0.16061496998652455</v>
      </c>
    </row>
    <row r="29" spans="1:12" x14ac:dyDescent="0.2">
      <c r="A29" s="14">
        <v>31</v>
      </c>
      <c r="B29" s="53"/>
      <c r="C29" s="14">
        <v>126176900</v>
      </c>
      <c r="D29" s="15">
        <f t="shared" si="0"/>
        <v>1331041.6666666667</v>
      </c>
      <c r="E29" s="75"/>
      <c r="F29" s="15"/>
      <c r="G29" s="16">
        <v>10.558999999999999</v>
      </c>
      <c r="H29" s="14"/>
      <c r="I29" s="17"/>
      <c r="K29" s="12">
        <f t="shared" si="1"/>
        <v>13.310416666666667</v>
      </c>
      <c r="L29" s="13">
        <f t="shared" si="2"/>
        <v>0.12605754964169588</v>
      </c>
    </row>
    <row r="30" spans="1:12" x14ac:dyDescent="0.2">
      <c r="A30" s="3">
        <v>6</v>
      </c>
      <c r="C30" s="3">
        <v>134784300</v>
      </c>
      <c r="D30" s="4">
        <f>(C30-C29)/6</f>
        <v>1434566.6666666667</v>
      </c>
      <c r="G30" s="5">
        <v>8.68</v>
      </c>
      <c r="I30" s="1">
        <v>42005</v>
      </c>
      <c r="K30" s="12">
        <f t="shared" si="1"/>
        <v>14.345666666666668</v>
      </c>
      <c r="L30" s="13">
        <f t="shared" si="2"/>
        <v>0.16527265745007683</v>
      </c>
    </row>
    <row r="31" spans="1:12" x14ac:dyDescent="0.2">
      <c r="A31" s="3">
        <v>7</v>
      </c>
      <c r="C31" s="3">
        <v>136264100</v>
      </c>
      <c r="D31" s="4">
        <f t="shared" si="0"/>
        <v>1479800</v>
      </c>
      <c r="G31" s="5">
        <v>8.9689999999999994</v>
      </c>
      <c r="K31" s="12">
        <f t="shared" si="1"/>
        <v>14.798</v>
      </c>
      <c r="L31" s="13">
        <f t="shared" si="2"/>
        <v>0.16499052291225333</v>
      </c>
    </row>
    <row r="32" spans="1:12" x14ac:dyDescent="0.2">
      <c r="A32" s="3">
        <v>8</v>
      </c>
      <c r="C32" s="3">
        <v>137942700</v>
      </c>
      <c r="D32" s="4">
        <f t="shared" si="0"/>
        <v>1678600</v>
      </c>
      <c r="G32" s="5">
        <v>8.7089999999999996</v>
      </c>
      <c r="K32" s="12">
        <f t="shared" si="1"/>
        <v>16.786000000000001</v>
      </c>
      <c r="L32" s="13">
        <f t="shared" si="2"/>
        <v>0.19274313928120335</v>
      </c>
    </row>
    <row r="33" spans="1:19" x14ac:dyDescent="0.2">
      <c r="A33" s="3">
        <v>12</v>
      </c>
      <c r="C33" s="3">
        <v>143245800</v>
      </c>
      <c r="D33" s="4">
        <f t="shared" si="0"/>
        <v>1325775</v>
      </c>
      <c r="G33" s="5">
        <v>7.6989999999999998</v>
      </c>
      <c r="K33" s="12">
        <f t="shared" si="1"/>
        <v>13.25775</v>
      </c>
      <c r="L33" s="13">
        <f t="shared" si="2"/>
        <v>0.17220093518638785</v>
      </c>
    </row>
    <row r="34" spans="1:19" x14ac:dyDescent="0.2">
      <c r="A34" s="3">
        <v>14</v>
      </c>
      <c r="C34" s="3">
        <v>146283600</v>
      </c>
      <c r="D34" s="4">
        <f t="shared" si="0"/>
        <v>1518900</v>
      </c>
      <c r="G34" s="5">
        <v>8.4870000000000001</v>
      </c>
      <c r="K34" s="12">
        <f t="shared" si="1"/>
        <v>15.189</v>
      </c>
      <c r="L34" s="13">
        <f t="shared" si="2"/>
        <v>0.17896783315659243</v>
      </c>
    </row>
    <row r="35" spans="1:19" x14ac:dyDescent="0.2">
      <c r="A35" s="3">
        <v>20</v>
      </c>
      <c r="C35" s="3">
        <v>155500300</v>
      </c>
      <c r="D35" s="4">
        <f t="shared" si="0"/>
        <v>1536116.6666666667</v>
      </c>
      <c r="G35" s="5">
        <v>9.407</v>
      </c>
      <c r="K35" s="12">
        <f t="shared" si="1"/>
        <v>15.361166666666668</v>
      </c>
      <c r="L35" s="13">
        <f t="shared" si="2"/>
        <v>0.16329506395946283</v>
      </c>
    </row>
    <row r="36" spans="1:19" x14ac:dyDescent="0.2">
      <c r="A36" s="3">
        <v>21</v>
      </c>
      <c r="C36" s="3">
        <v>156806100</v>
      </c>
      <c r="D36" s="4">
        <f t="shared" si="0"/>
        <v>1305800</v>
      </c>
      <c r="G36" s="5">
        <v>9.0990000000000002</v>
      </c>
      <c r="K36" s="12">
        <f t="shared" si="1"/>
        <v>13.058</v>
      </c>
      <c r="L36" s="13">
        <f t="shared" si="2"/>
        <v>0.1435102758544895</v>
      </c>
    </row>
    <row r="37" spans="1:19" x14ac:dyDescent="0.2">
      <c r="A37" s="3">
        <v>22</v>
      </c>
      <c r="C37" s="3">
        <v>158350200</v>
      </c>
      <c r="D37" s="4">
        <f t="shared" si="0"/>
        <v>1544100</v>
      </c>
      <c r="G37" s="5">
        <v>9.1199999999999992</v>
      </c>
      <c r="K37" s="12">
        <f t="shared" si="1"/>
        <v>15.441000000000001</v>
      </c>
      <c r="L37" s="13">
        <f t="shared" si="2"/>
        <v>0.16930921052631578</v>
      </c>
    </row>
    <row r="38" spans="1:19" x14ac:dyDescent="0.2">
      <c r="A38" s="3">
        <v>23</v>
      </c>
      <c r="C38" s="3">
        <v>159627300</v>
      </c>
      <c r="D38" s="4">
        <f t="shared" si="0"/>
        <v>1277100</v>
      </c>
      <c r="G38" s="5">
        <v>8.7639999999999993</v>
      </c>
      <c r="K38" s="12">
        <f t="shared" si="1"/>
        <v>12.771000000000001</v>
      </c>
      <c r="L38" s="13">
        <f t="shared" si="2"/>
        <v>0.14572113190324054</v>
      </c>
    </row>
    <row r="39" spans="1:19" x14ac:dyDescent="0.2">
      <c r="A39" s="3">
        <v>29</v>
      </c>
      <c r="C39" s="3">
        <v>168603400</v>
      </c>
      <c r="D39" s="4">
        <f t="shared" si="0"/>
        <v>1496016.6666666667</v>
      </c>
      <c r="G39" s="5">
        <v>8.8170000000000002</v>
      </c>
      <c r="K39" s="12">
        <f t="shared" si="1"/>
        <v>14.960166666666668</v>
      </c>
      <c r="L39" s="13">
        <f t="shared" si="2"/>
        <v>0.16967411440021171</v>
      </c>
    </row>
    <row r="40" spans="1:19" x14ac:dyDescent="0.2">
      <c r="A40" s="14">
        <v>30</v>
      </c>
      <c r="B40" s="53"/>
      <c r="C40" s="14">
        <v>169714600</v>
      </c>
      <c r="D40" s="15">
        <f t="shared" si="0"/>
        <v>1111200</v>
      </c>
      <c r="E40" s="75"/>
      <c r="F40" s="15"/>
      <c r="G40" s="16">
        <v>8.8970000000000002</v>
      </c>
      <c r="H40" s="14"/>
      <c r="I40" s="17"/>
      <c r="K40" s="12">
        <f t="shared" si="1"/>
        <v>11.112</v>
      </c>
      <c r="L40" s="13">
        <f t="shared" si="2"/>
        <v>0.12489603237046196</v>
      </c>
    </row>
    <row r="41" spans="1:19" x14ac:dyDescent="0.2">
      <c r="A41" s="3">
        <v>3</v>
      </c>
      <c r="C41" s="3">
        <v>175711300</v>
      </c>
      <c r="D41" s="4">
        <f>(C41-C40)/4</f>
        <v>1499175</v>
      </c>
      <c r="G41" s="5">
        <v>9.8529999999999998</v>
      </c>
      <c r="I41" s="1">
        <v>42036</v>
      </c>
      <c r="K41" s="12">
        <f t="shared" si="1"/>
        <v>14.99175</v>
      </c>
      <c r="L41" s="13">
        <f t="shared" si="2"/>
        <v>0.15215416624378361</v>
      </c>
    </row>
    <row r="42" spans="1:19" x14ac:dyDescent="0.2">
      <c r="A42" s="3">
        <v>5</v>
      </c>
      <c r="C42" s="3">
        <v>178912000</v>
      </c>
      <c r="D42" s="4">
        <f t="shared" si="0"/>
        <v>1600350</v>
      </c>
      <c r="G42" s="5">
        <v>9.61</v>
      </c>
      <c r="K42" s="12">
        <f t="shared" si="1"/>
        <v>16.003499999999999</v>
      </c>
      <c r="L42" s="13">
        <f t="shared" si="2"/>
        <v>0.1665296566077003</v>
      </c>
    </row>
    <row r="43" spans="1:19" x14ac:dyDescent="0.2">
      <c r="A43" s="3">
        <v>25</v>
      </c>
      <c r="C43" s="3">
        <v>206661000</v>
      </c>
      <c r="D43" s="4">
        <f t="shared" si="0"/>
        <v>1387450</v>
      </c>
      <c r="G43" s="5">
        <v>8.6910000000000007</v>
      </c>
      <c r="K43" s="12">
        <f t="shared" si="1"/>
        <v>13.874499999999999</v>
      </c>
      <c r="L43" s="13">
        <f t="shared" si="2"/>
        <v>0.15964215855482683</v>
      </c>
    </row>
    <row r="44" spans="1:19" x14ac:dyDescent="0.2">
      <c r="A44" s="14">
        <v>27</v>
      </c>
      <c r="B44" s="53"/>
      <c r="C44" s="14">
        <v>209384900</v>
      </c>
      <c r="D44" s="15">
        <f t="shared" si="0"/>
        <v>1361950</v>
      </c>
      <c r="E44" s="75"/>
      <c r="F44" s="15"/>
      <c r="G44" s="16">
        <v>8.5289999999999999</v>
      </c>
      <c r="H44" s="14"/>
      <c r="I44" s="17"/>
      <c r="K44" s="12">
        <f t="shared" si="1"/>
        <v>13.6195</v>
      </c>
      <c r="L44" s="13">
        <f t="shared" si="2"/>
        <v>0.15968460546371205</v>
      </c>
    </row>
    <row r="45" spans="1:19" x14ac:dyDescent="0.2">
      <c r="A45" s="3">
        <v>18</v>
      </c>
      <c r="C45" s="3">
        <v>240569000</v>
      </c>
      <c r="D45" s="4">
        <f>(C45-C44)/19</f>
        <v>1641268.4210526317</v>
      </c>
      <c r="G45" s="5">
        <v>10.154</v>
      </c>
      <c r="I45" s="1">
        <v>42064</v>
      </c>
      <c r="J45" s="60"/>
      <c r="K45" s="12">
        <f t="shared" si="1"/>
        <v>16.412684210526319</v>
      </c>
      <c r="L45" s="13">
        <f t="shared" si="2"/>
        <v>0.16163762271544532</v>
      </c>
    </row>
    <row r="46" spans="1:19" x14ac:dyDescent="0.2">
      <c r="A46" s="3">
        <v>23</v>
      </c>
      <c r="C46" s="3">
        <v>248131900</v>
      </c>
      <c r="D46" s="4">
        <f t="shared" si="0"/>
        <v>1512580</v>
      </c>
      <c r="G46" s="5">
        <v>10.651999999999999</v>
      </c>
      <c r="I46" s="19"/>
      <c r="K46" s="12">
        <f t="shared" si="1"/>
        <v>15.1258</v>
      </c>
      <c r="L46" s="13">
        <f t="shared" si="2"/>
        <v>0.14199962448366504</v>
      </c>
    </row>
    <row r="47" spans="1:19" x14ac:dyDescent="0.2">
      <c r="A47" s="3">
        <v>25</v>
      </c>
      <c r="C47" s="3">
        <v>251366600</v>
      </c>
      <c r="D47" s="4">
        <f t="shared" si="0"/>
        <v>1617350</v>
      </c>
      <c r="G47" s="5">
        <v>10.013999999999999</v>
      </c>
      <c r="K47" s="12">
        <f t="shared" si="1"/>
        <v>16.173500000000001</v>
      </c>
      <c r="L47" s="13">
        <f t="shared" si="2"/>
        <v>0.1615088875574196</v>
      </c>
      <c r="S47" s="38" t="s">
        <v>34</v>
      </c>
    </row>
    <row r="48" spans="1:19" x14ac:dyDescent="0.2">
      <c r="A48" s="3">
        <v>27</v>
      </c>
      <c r="C48" s="3">
        <v>254853200</v>
      </c>
      <c r="D48" s="4">
        <f t="shared" si="0"/>
        <v>1743300</v>
      </c>
      <c r="G48" s="5">
        <v>11.109</v>
      </c>
      <c r="K48" s="12">
        <f t="shared" si="1"/>
        <v>17.433</v>
      </c>
      <c r="L48" s="13">
        <f t="shared" si="2"/>
        <v>0.15692681609505807</v>
      </c>
    </row>
    <row r="49" spans="1:12" x14ac:dyDescent="0.2">
      <c r="A49" s="14">
        <v>31</v>
      </c>
      <c r="B49" s="53"/>
      <c r="C49" s="14">
        <v>260977400</v>
      </c>
      <c r="D49" s="15">
        <f t="shared" si="0"/>
        <v>1531050</v>
      </c>
      <c r="E49" s="75"/>
      <c r="F49" s="15"/>
      <c r="G49" s="16">
        <v>9.6639999999999997</v>
      </c>
      <c r="H49" s="14"/>
      <c r="I49" s="17"/>
      <c r="K49" s="12">
        <f t="shared" si="1"/>
        <v>15.310499999999999</v>
      </c>
      <c r="L49" s="13">
        <f t="shared" si="2"/>
        <v>0.15842818708609271</v>
      </c>
    </row>
    <row r="50" spans="1:12" x14ac:dyDescent="0.2">
      <c r="A50" s="3">
        <v>8</v>
      </c>
      <c r="C50" s="3">
        <v>272288300</v>
      </c>
      <c r="D50" s="4">
        <f>(C50-C49)/8</f>
        <v>1413862.5</v>
      </c>
      <c r="G50" s="5">
        <v>8.9960000000000004</v>
      </c>
      <c r="I50" s="1">
        <v>42095</v>
      </c>
      <c r="K50" s="12">
        <f t="shared" si="1"/>
        <v>14.138624999999999</v>
      </c>
      <c r="L50" s="13">
        <f t="shared" si="2"/>
        <v>0.15716568474877723</v>
      </c>
    </row>
    <row r="51" spans="1:12" x14ac:dyDescent="0.2">
      <c r="A51" s="3">
        <v>17</v>
      </c>
      <c r="C51" s="3">
        <v>284438100</v>
      </c>
      <c r="D51" s="4">
        <f t="shared" si="0"/>
        <v>1349977.7777777778</v>
      </c>
      <c r="G51" s="5">
        <v>8.859</v>
      </c>
      <c r="K51" s="12">
        <f t="shared" si="1"/>
        <v>13.499777777777778</v>
      </c>
      <c r="L51" s="13">
        <f t="shared" si="2"/>
        <v>0.15238489420677026</v>
      </c>
    </row>
    <row r="52" spans="1:12" x14ac:dyDescent="0.2">
      <c r="A52" s="3">
        <v>23</v>
      </c>
      <c r="C52" s="3">
        <v>293172000</v>
      </c>
      <c r="D52" s="4">
        <f t="shared" si="0"/>
        <v>1455650</v>
      </c>
      <c r="G52" s="5">
        <v>9.1910000000000007</v>
      </c>
      <c r="K52" s="12">
        <f t="shared" si="1"/>
        <v>14.5565</v>
      </c>
      <c r="L52" s="13">
        <f t="shared" si="2"/>
        <v>0.15837776085300836</v>
      </c>
    </row>
    <row r="53" spans="1:12" x14ac:dyDescent="0.2">
      <c r="A53" s="14">
        <v>28</v>
      </c>
      <c r="B53" s="53"/>
      <c r="C53" s="14">
        <v>300249900</v>
      </c>
      <c r="D53" s="15">
        <f t="shared" si="0"/>
        <v>1415580</v>
      </c>
      <c r="E53" s="75"/>
      <c r="F53" s="15"/>
      <c r="G53" s="16">
        <v>8.9589999999999996</v>
      </c>
      <c r="H53" s="14"/>
      <c r="I53" s="17"/>
      <c r="K53" s="12">
        <f t="shared" si="1"/>
        <v>14.155799999999999</v>
      </c>
      <c r="L53" s="13">
        <f t="shared" si="2"/>
        <v>0.15800647393682329</v>
      </c>
    </row>
    <row r="54" spans="1:12" x14ac:dyDescent="0.2">
      <c r="A54" s="3">
        <v>4</v>
      </c>
      <c r="C54" s="3">
        <v>308083200</v>
      </c>
      <c r="D54" s="4">
        <f>(C54-C53)/6</f>
        <v>1305550</v>
      </c>
      <c r="G54" s="5">
        <v>8.9589999999999996</v>
      </c>
      <c r="I54" s="1">
        <v>42125</v>
      </c>
      <c r="K54" s="12">
        <f t="shared" si="1"/>
        <v>13.0555</v>
      </c>
      <c r="L54" s="13">
        <f t="shared" si="2"/>
        <v>0.1457249693046099</v>
      </c>
    </row>
    <row r="55" spans="1:12" x14ac:dyDescent="0.2">
      <c r="A55" s="3">
        <v>8</v>
      </c>
      <c r="C55" s="3">
        <v>313239500</v>
      </c>
      <c r="D55" s="4">
        <f t="shared" si="0"/>
        <v>1289075</v>
      </c>
      <c r="G55" s="5">
        <v>8.7080000000000002</v>
      </c>
      <c r="K55" s="12">
        <f t="shared" si="1"/>
        <v>12.890750000000001</v>
      </c>
      <c r="L55" s="13">
        <f t="shared" si="2"/>
        <v>0.14803341754708313</v>
      </c>
    </row>
    <row r="56" spans="1:12" x14ac:dyDescent="0.2">
      <c r="A56" s="3">
        <v>26</v>
      </c>
      <c r="C56" s="3">
        <v>335786500</v>
      </c>
      <c r="D56" s="4">
        <f t="shared" si="0"/>
        <v>1252611.111111111</v>
      </c>
      <c r="G56" s="5">
        <v>8.1210000000000004</v>
      </c>
      <c r="K56" s="12">
        <f t="shared" si="1"/>
        <v>12.52611111111111</v>
      </c>
      <c r="L56" s="13">
        <f t="shared" si="2"/>
        <v>0.15424345660769745</v>
      </c>
    </row>
    <row r="57" spans="1:12" x14ac:dyDescent="0.2">
      <c r="A57" s="14">
        <v>28</v>
      </c>
      <c r="B57" s="53"/>
      <c r="C57" s="14">
        <v>338283200</v>
      </c>
      <c r="D57" s="15">
        <f t="shared" si="0"/>
        <v>1248350</v>
      </c>
      <c r="E57" s="75"/>
      <c r="F57" s="15"/>
      <c r="G57" s="16">
        <v>8.2870000000000008</v>
      </c>
      <c r="H57" s="14"/>
      <c r="I57" s="20"/>
      <c r="K57" s="12">
        <f t="shared" si="1"/>
        <v>12.483499999999999</v>
      </c>
      <c r="L57" s="13">
        <f t="shared" si="2"/>
        <v>0.15063955593097622</v>
      </c>
    </row>
    <row r="58" spans="1:12" x14ac:dyDescent="0.2">
      <c r="A58" s="3">
        <v>9</v>
      </c>
      <c r="C58" s="3">
        <v>354305700</v>
      </c>
      <c r="D58" s="4">
        <f>(C58-C57)/12</f>
        <v>1335208.3333333333</v>
      </c>
      <c r="G58" s="5">
        <v>8.6910000000000007</v>
      </c>
      <c r="I58" s="1">
        <v>42156</v>
      </c>
      <c r="K58" s="12">
        <f t="shared" si="1"/>
        <v>13.352083333333333</v>
      </c>
      <c r="L58" s="13">
        <f t="shared" si="2"/>
        <v>0.15363115099911787</v>
      </c>
    </row>
    <row r="59" spans="1:12" x14ac:dyDescent="0.2">
      <c r="A59" s="3">
        <v>11</v>
      </c>
      <c r="C59" s="3">
        <v>355448400</v>
      </c>
      <c r="D59" s="18">
        <f t="shared" si="0"/>
        <v>571350</v>
      </c>
      <c r="E59" s="76"/>
      <c r="F59" s="18"/>
      <c r="G59" s="5">
        <v>8.4130000000000003</v>
      </c>
      <c r="J59" s="63" t="s">
        <v>4</v>
      </c>
      <c r="K59" s="12"/>
      <c r="L59" s="13">
        <f t="shared" si="2"/>
        <v>6.7912754071080467E-2</v>
      </c>
    </row>
    <row r="60" spans="1:12" x14ac:dyDescent="0.2">
      <c r="A60" s="3">
        <v>16</v>
      </c>
      <c r="C60" s="3">
        <v>361714800</v>
      </c>
      <c r="D60" s="4">
        <f t="shared" si="0"/>
        <v>1253280</v>
      </c>
      <c r="G60" s="5">
        <v>8.2469999999999999</v>
      </c>
      <c r="K60" s="12">
        <f t="shared" si="1"/>
        <v>12.5328</v>
      </c>
      <c r="L60" s="13">
        <f t="shared" si="2"/>
        <v>0.15196798835940342</v>
      </c>
    </row>
    <row r="61" spans="1:12" x14ac:dyDescent="0.2">
      <c r="A61" s="3">
        <v>18</v>
      </c>
      <c r="C61" s="3">
        <v>364115500</v>
      </c>
      <c r="D61" s="4">
        <f t="shared" si="0"/>
        <v>1200350</v>
      </c>
      <c r="G61" s="5">
        <v>7.9960000000000004</v>
      </c>
      <c r="K61" s="12">
        <f t="shared" si="1"/>
        <v>12.003500000000001</v>
      </c>
      <c r="L61" s="13">
        <f t="shared" si="2"/>
        <v>0.15011880940470235</v>
      </c>
    </row>
    <row r="62" spans="1:12" x14ac:dyDescent="0.2">
      <c r="A62" s="14">
        <v>30</v>
      </c>
      <c r="B62" s="53"/>
      <c r="C62" s="14">
        <v>378503900</v>
      </c>
      <c r="D62" s="15">
        <f t="shared" si="0"/>
        <v>1199033.3333333333</v>
      </c>
      <c r="E62" s="75"/>
      <c r="F62" s="15"/>
      <c r="G62" s="16">
        <v>7.9130000000000003</v>
      </c>
      <c r="H62" s="14"/>
      <c r="I62" s="17"/>
      <c r="K62" s="12">
        <f t="shared" si="1"/>
        <v>11.990333333333332</v>
      </c>
      <c r="L62" s="13">
        <f t="shared" si="2"/>
        <v>0.15152702304225113</v>
      </c>
    </row>
    <row r="63" spans="1:12" x14ac:dyDescent="0.2">
      <c r="A63" s="3">
        <v>2</v>
      </c>
      <c r="C63" s="3">
        <v>380551800</v>
      </c>
      <c r="G63" s="5">
        <v>8.2759999999999998</v>
      </c>
      <c r="I63" s="1">
        <v>42186</v>
      </c>
      <c r="K63" s="12"/>
      <c r="L63" s="13">
        <f t="shared" si="2"/>
        <v>0</v>
      </c>
    </row>
    <row r="64" spans="1:12" x14ac:dyDescent="0.2">
      <c r="A64" s="3">
        <v>15</v>
      </c>
      <c r="C64" s="3">
        <v>395341500</v>
      </c>
      <c r="D64" s="4">
        <f t="shared" ref="D64:D118" si="3">(C64-C63)/(A64-A63)</f>
        <v>1137669.2307692308</v>
      </c>
      <c r="G64" s="5">
        <v>8.3249999999999993</v>
      </c>
      <c r="K64" s="12">
        <f>D64/100000</f>
        <v>11.376692307692307</v>
      </c>
      <c r="L64" s="13">
        <f t="shared" si="2"/>
        <v>0.13665696465696467</v>
      </c>
    </row>
    <row r="65" spans="1:12" x14ac:dyDescent="0.2">
      <c r="A65" s="3">
        <v>17</v>
      </c>
      <c r="C65" s="3">
        <v>397661000</v>
      </c>
      <c r="D65" s="4">
        <f t="shared" si="3"/>
        <v>1159750</v>
      </c>
      <c r="G65" s="5">
        <v>7.7569999999999997</v>
      </c>
      <c r="K65" s="12">
        <f t="shared" ref="K65:K128" si="4">D65/100000</f>
        <v>11.5975</v>
      </c>
      <c r="L65" s="13">
        <f t="shared" si="2"/>
        <v>0.1495101198917107</v>
      </c>
    </row>
    <row r="66" spans="1:12" x14ac:dyDescent="0.2">
      <c r="A66" s="14">
        <v>21</v>
      </c>
      <c r="B66" s="53"/>
      <c r="C66" s="14">
        <v>402447500</v>
      </c>
      <c r="D66" s="15">
        <f t="shared" si="3"/>
        <v>1196625</v>
      </c>
      <c r="E66" s="75"/>
      <c r="F66" s="15"/>
      <c r="G66" s="16">
        <v>7.6740000000000004</v>
      </c>
      <c r="H66" s="14"/>
      <c r="I66" s="17"/>
      <c r="K66" s="12">
        <f t="shared" si="4"/>
        <v>11.96625</v>
      </c>
      <c r="L66" s="13">
        <f t="shared" si="2"/>
        <v>0.15593236903831117</v>
      </c>
    </row>
    <row r="67" spans="1:12" x14ac:dyDescent="0.2">
      <c r="A67" s="3">
        <v>4</v>
      </c>
      <c r="C67" s="3">
        <v>417972300</v>
      </c>
      <c r="D67" s="4">
        <f>(C67-C66)/14</f>
        <v>1108914.2857142857</v>
      </c>
      <c r="G67" s="5">
        <v>7.5730000000000004</v>
      </c>
      <c r="I67" s="1">
        <v>42217</v>
      </c>
      <c r="K67" s="12">
        <f t="shared" si="4"/>
        <v>11.089142857142857</v>
      </c>
      <c r="L67" s="13">
        <f t="shared" si="2"/>
        <v>0.14642998622927317</v>
      </c>
    </row>
    <row r="68" spans="1:12" x14ac:dyDescent="0.2">
      <c r="A68" s="3">
        <v>11</v>
      </c>
      <c r="C68" s="3">
        <v>425552100</v>
      </c>
      <c r="D68" s="4">
        <f t="shared" si="3"/>
        <v>1082828.5714285714</v>
      </c>
      <c r="G68" s="5">
        <v>7.9450000000000003</v>
      </c>
      <c r="K68" s="12">
        <f t="shared" si="4"/>
        <v>10.828285714285714</v>
      </c>
      <c r="L68" s="13">
        <f t="shared" si="2"/>
        <v>0.13629056909107254</v>
      </c>
    </row>
    <row r="69" spans="1:12" x14ac:dyDescent="0.2">
      <c r="A69" s="3">
        <v>17</v>
      </c>
      <c r="C69" s="3">
        <v>432342000</v>
      </c>
      <c r="D69" s="4">
        <f t="shared" si="3"/>
        <v>1131650</v>
      </c>
      <c r="G69" s="5">
        <v>7.4960000000000004</v>
      </c>
      <c r="K69" s="12">
        <f t="shared" si="4"/>
        <v>11.3165</v>
      </c>
      <c r="L69" s="13">
        <f t="shared" ref="L69:L118" si="5">D69/(G69*1000000)</f>
        <v>0.1509671824973319</v>
      </c>
    </row>
    <row r="70" spans="1:12" x14ac:dyDescent="0.2">
      <c r="A70" s="3">
        <v>19</v>
      </c>
      <c r="C70" s="3">
        <v>434281300</v>
      </c>
      <c r="D70" s="4">
        <f t="shared" si="3"/>
        <v>969650</v>
      </c>
      <c r="G70" s="5">
        <v>7.7220000000000004</v>
      </c>
      <c r="K70" s="12">
        <f t="shared" si="4"/>
        <v>9.6965000000000003</v>
      </c>
      <c r="L70" s="13">
        <f t="shared" si="5"/>
        <v>0.12556980056980058</v>
      </c>
    </row>
    <row r="71" spans="1:12" x14ac:dyDescent="0.2">
      <c r="A71" s="3">
        <v>25</v>
      </c>
      <c r="C71" s="3">
        <v>440804000</v>
      </c>
      <c r="D71" s="4">
        <f t="shared" si="3"/>
        <v>1087116.6666666667</v>
      </c>
      <c r="G71" s="5">
        <v>7.2009999999999996</v>
      </c>
      <c r="K71" s="12">
        <f t="shared" si="4"/>
        <v>10.871166666666667</v>
      </c>
      <c r="L71" s="13">
        <f t="shared" si="5"/>
        <v>0.15096745822339491</v>
      </c>
    </row>
    <row r="72" spans="1:12" x14ac:dyDescent="0.2">
      <c r="A72" s="14">
        <v>31</v>
      </c>
      <c r="B72" s="53"/>
      <c r="C72" s="14">
        <v>447348000</v>
      </c>
      <c r="D72" s="15">
        <f t="shared" si="3"/>
        <v>1090666.6666666667</v>
      </c>
      <c r="E72" s="75"/>
      <c r="F72" s="15"/>
      <c r="G72" s="16">
        <v>7.5350000000000001</v>
      </c>
      <c r="H72" s="14"/>
      <c r="I72" s="17"/>
      <c r="K72" s="12">
        <f t="shared" si="4"/>
        <v>10.906666666666668</v>
      </c>
      <c r="L72" s="13">
        <f t="shared" si="5"/>
        <v>0.14474673744746738</v>
      </c>
    </row>
    <row r="73" spans="1:12" x14ac:dyDescent="0.2">
      <c r="A73" s="3">
        <v>2</v>
      </c>
      <c r="C73" s="3">
        <v>449766500</v>
      </c>
      <c r="D73" s="4">
        <f>(C73-C72)/2</f>
        <v>1209250</v>
      </c>
      <c r="G73" s="5">
        <v>7.5110000000000001</v>
      </c>
      <c r="I73" s="1">
        <v>42248</v>
      </c>
      <c r="K73" s="12">
        <f t="shared" si="4"/>
        <v>12.092499999999999</v>
      </c>
      <c r="L73" s="13">
        <f t="shared" si="5"/>
        <v>0.16099720410065238</v>
      </c>
    </row>
    <row r="74" spans="1:12" x14ac:dyDescent="0.2">
      <c r="A74" s="3">
        <v>8</v>
      </c>
      <c r="C74" s="3">
        <v>455903500</v>
      </c>
      <c r="D74" s="4">
        <f t="shared" si="3"/>
        <v>1022833.3333333334</v>
      </c>
      <c r="G74" s="5">
        <v>7.3369999999999997</v>
      </c>
      <c r="K74" s="12">
        <f t="shared" si="4"/>
        <v>10.228333333333333</v>
      </c>
      <c r="L74" s="13">
        <f t="shared" si="5"/>
        <v>0.13940756894280132</v>
      </c>
    </row>
    <row r="75" spans="1:12" x14ac:dyDescent="0.2">
      <c r="A75" s="3">
        <v>9</v>
      </c>
      <c r="C75" s="21">
        <v>456947200</v>
      </c>
      <c r="D75" s="4">
        <f t="shared" si="3"/>
        <v>1043700</v>
      </c>
      <c r="G75" s="5">
        <v>7.6609999999999996</v>
      </c>
      <c r="H75" s="21"/>
      <c r="J75" s="60" t="s">
        <v>5</v>
      </c>
      <c r="K75" s="12">
        <f t="shared" si="4"/>
        <v>10.436999999999999</v>
      </c>
      <c r="L75" s="13">
        <f t="shared" si="5"/>
        <v>0.13623547839707609</v>
      </c>
    </row>
    <row r="76" spans="1:12" x14ac:dyDescent="0.2">
      <c r="A76" s="3">
        <v>11</v>
      </c>
      <c r="C76" s="3">
        <v>458736900</v>
      </c>
      <c r="D76" s="4">
        <f t="shared" si="3"/>
        <v>894850</v>
      </c>
      <c r="G76" s="5">
        <v>7.6859999999999999</v>
      </c>
      <c r="K76" s="22">
        <f t="shared" si="4"/>
        <v>8.9484999999999992</v>
      </c>
      <c r="L76" s="13">
        <f t="shared" si="5"/>
        <v>0.11642596929482175</v>
      </c>
    </row>
    <row r="77" spans="1:12" x14ac:dyDescent="0.2">
      <c r="A77" s="3">
        <v>14</v>
      </c>
      <c r="C77" s="3">
        <v>461600500</v>
      </c>
      <c r="D77" s="4">
        <f t="shared" si="3"/>
        <v>954533.33333333337</v>
      </c>
      <c r="G77" s="5">
        <v>7.484</v>
      </c>
      <c r="K77" s="12">
        <f t="shared" si="4"/>
        <v>9.5453333333333337</v>
      </c>
      <c r="L77" s="13">
        <f t="shared" si="5"/>
        <v>0.12754320327810439</v>
      </c>
    </row>
    <row r="78" spans="1:12" x14ac:dyDescent="0.2">
      <c r="A78" s="3">
        <v>15</v>
      </c>
      <c r="C78" s="3">
        <v>462577700</v>
      </c>
      <c r="D78" s="4">
        <f t="shared" si="3"/>
        <v>977200</v>
      </c>
      <c r="G78" s="5">
        <v>7.5170000000000003</v>
      </c>
      <c r="K78" s="12">
        <f t="shared" si="4"/>
        <v>9.7720000000000002</v>
      </c>
      <c r="L78" s="13">
        <f t="shared" si="5"/>
        <v>0.12999866968205401</v>
      </c>
    </row>
    <row r="79" spans="1:12" x14ac:dyDescent="0.2">
      <c r="A79" s="3">
        <v>21</v>
      </c>
      <c r="C79" s="3">
        <v>468204700</v>
      </c>
      <c r="D79" s="4">
        <f t="shared" si="3"/>
        <v>937833.33333333337</v>
      </c>
      <c r="G79" s="5">
        <v>7.4740000000000002</v>
      </c>
      <c r="K79" s="12">
        <f t="shared" si="4"/>
        <v>9.3783333333333339</v>
      </c>
      <c r="L79" s="13">
        <f t="shared" si="5"/>
        <v>0.12547943983587548</v>
      </c>
    </row>
    <row r="80" spans="1:12" x14ac:dyDescent="0.2">
      <c r="A80" s="3">
        <v>25</v>
      </c>
      <c r="C80" s="3">
        <v>471231700</v>
      </c>
      <c r="D80" s="4">
        <f t="shared" si="3"/>
        <v>756750</v>
      </c>
      <c r="G80" s="5">
        <v>7.3310000000000004</v>
      </c>
      <c r="K80" s="12">
        <f t="shared" si="4"/>
        <v>7.5674999999999999</v>
      </c>
      <c r="L80" s="13">
        <f t="shared" si="5"/>
        <v>0.10322602646296548</v>
      </c>
    </row>
    <row r="81" spans="1:12" x14ac:dyDescent="0.2">
      <c r="A81" s="14">
        <v>30</v>
      </c>
      <c r="B81" s="53"/>
      <c r="C81" s="14">
        <v>475448900</v>
      </c>
      <c r="D81" s="15">
        <f t="shared" si="3"/>
        <v>843440</v>
      </c>
      <c r="E81" s="75"/>
      <c r="F81" s="15"/>
      <c r="G81" s="16">
        <v>7.0720000000000001</v>
      </c>
      <c r="H81" s="14"/>
      <c r="I81" s="17"/>
      <c r="K81" s="12">
        <f t="shared" si="4"/>
        <v>8.4344000000000001</v>
      </c>
      <c r="L81" s="13">
        <f t="shared" si="5"/>
        <v>0.11926470588235294</v>
      </c>
    </row>
    <row r="82" spans="1:12" x14ac:dyDescent="0.2">
      <c r="A82" s="3">
        <v>1</v>
      </c>
      <c r="C82" s="3">
        <v>476012800</v>
      </c>
      <c r="D82" s="4">
        <f>(C82-C81)/1</f>
        <v>563900</v>
      </c>
      <c r="G82" s="5">
        <v>8.7319999999999993</v>
      </c>
      <c r="I82" s="1">
        <v>42278</v>
      </c>
      <c r="K82" s="12">
        <f t="shared" si="4"/>
        <v>5.6390000000000002</v>
      </c>
      <c r="L82" s="13">
        <f t="shared" si="5"/>
        <v>6.4578561612459923E-2</v>
      </c>
    </row>
    <row r="83" spans="1:12" x14ac:dyDescent="0.2">
      <c r="A83" s="3">
        <v>5</v>
      </c>
      <c r="C83" s="3">
        <v>478311600</v>
      </c>
      <c r="D83" s="4">
        <f t="shared" si="3"/>
        <v>574700</v>
      </c>
      <c r="G83" s="5">
        <v>9.3940000000000001</v>
      </c>
      <c r="K83" s="12">
        <f t="shared" si="4"/>
        <v>5.7469999999999999</v>
      </c>
      <c r="L83" s="13">
        <f t="shared" si="5"/>
        <v>6.1177347242921017E-2</v>
      </c>
    </row>
    <row r="84" spans="1:12" x14ac:dyDescent="0.2">
      <c r="A84" s="3">
        <v>12</v>
      </c>
      <c r="C84" s="3">
        <v>483079600</v>
      </c>
      <c r="D84" s="4">
        <f t="shared" si="3"/>
        <v>681142.85714285716</v>
      </c>
      <c r="G84" s="5">
        <v>9.8729999999999993</v>
      </c>
      <c r="K84" s="12">
        <f t="shared" si="4"/>
        <v>6.8114285714285714</v>
      </c>
      <c r="L84" s="13">
        <f t="shared" si="5"/>
        <v>6.8990464614894886E-2</v>
      </c>
    </row>
    <row r="85" spans="1:12" x14ac:dyDescent="0.2">
      <c r="A85" s="3">
        <v>14</v>
      </c>
      <c r="C85" s="3">
        <v>484127500</v>
      </c>
      <c r="D85" s="4">
        <f t="shared" si="3"/>
        <v>523950</v>
      </c>
      <c r="G85" s="5">
        <v>9.0079999999999991</v>
      </c>
      <c r="K85" s="12">
        <f t="shared" si="4"/>
        <v>5.2394999999999996</v>
      </c>
      <c r="L85" s="13">
        <f t="shared" si="5"/>
        <v>5.8164964476021312E-2</v>
      </c>
    </row>
    <row r="86" spans="1:12" x14ac:dyDescent="0.2">
      <c r="A86" s="3">
        <v>15</v>
      </c>
      <c r="C86" s="3">
        <v>484992200</v>
      </c>
      <c r="D86" s="4">
        <f t="shared" si="3"/>
        <v>864700</v>
      </c>
      <c r="G86" s="5">
        <v>8.9589999999999996</v>
      </c>
      <c r="K86" s="12">
        <f t="shared" si="4"/>
        <v>8.6470000000000002</v>
      </c>
      <c r="L86" s="13">
        <f t="shared" si="5"/>
        <v>9.6517468467462883E-2</v>
      </c>
    </row>
    <row r="87" spans="1:12" x14ac:dyDescent="0.2">
      <c r="A87" s="3">
        <v>16</v>
      </c>
      <c r="C87" s="3">
        <v>486050300</v>
      </c>
      <c r="D87" s="4">
        <f t="shared" si="3"/>
        <v>1058100</v>
      </c>
      <c r="G87" s="5">
        <v>8.5280000000000005</v>
      </c>
      <c r="K87" s="12">
        <f t="shared" si="4"/>
        <v>10.581</v>
      </c>
      <c r="L87" s="13">
        <f t="shared" si="5"/>
        <v>0.12407363977485929</v>
      </c>
    </row>
    <row r="88" spans="1:12" x14ac:dyDescent="0.2">
      <c r="A88" s="3">
        <v>19</v>
      </c>
      <c r="C88" s="3">
        <v>487610400</v>
      </c>
      <c r="D88" s="4">
        <f t="shared" si="3"/>
        <v>520033.33333333331</v>
      </c>
      <c r="G88" s="5">
        <v>8.9459999999999997</v>
      </c>
      <c r="K88" s="12">
        <f t="shared" si="4"/>
        <v>5.200333333333333</v>
      </c>
      <c r="L88" s="13">
        <f t="shared" si="5"/>
        <v>5.8130263059840523E-2</v>
      </c>
    </row>
    <row r="89" spans="1:12" x14ac:dyDescent="0.2">
      <c r="A89" s="3">
        <v>23</v>
      </c>
      <c r="C89" s="3">
        <v>489309600</v>
      </c>
      <c r="D89" s="4">
        <f t="shared" si="3"/>
        <v>424800</v>
      </c>
      <c r="G89" s="5">
        <v>8.6910000000000007</v>
      </c>
      <c r="K89" s="12">
        <f t="shared" si="4"/>
        <v>4.2480000000000002</v>
      </c>
      <c r="L89" s="13">
        <f t="shared" si="5"/>
        <v>4.887814981014843E-2</v>
      </c>
    </row>
    <row r="90" spans="1:12" x14ac:dyDescent="0.2">
      <c r="A90" s="3">
        <v>28</v>
      </c>
      <c r="C90" s="3">
        <v>490127400</v>
      </c>
      <c r="D90" s="4">
        <f t="shared" si="3"/>
        <v>163560</v>
      </c>
      <c r="G90" s="5">
        <v>8.9420000000000002</v>
      </c>
      <c r="K90" s="12">
        <f t="shared" si="4"/>
        <v>1.6355999999999999</v>
      </c>
      <c r="L90" s="13">
        <f t="shared" si="5"/>
        <v>1.8291210020129726E-2</v>
      </c>
    </row>
    <row r="91" spans="1:12" x14ac:dyDescent="0.2">
      <c r="A91" s="14">
        <v>29</v>
      </c>
      <c r="B91" s="53"/>
      <c r="C91" s="14">
        <v>490680800</v>
      </c>
      <c r="D91" s="15">
        <f t="shared" si="3"/>
        <v>553400</v>
      </c>
      <c r="E91" s="75"/>
      <c r="F91" s="15"/>
      <c r="G91" s="16">
        <v>9.6210000000000004</v>
      </c>
      <c r="H91" s="14"/>
      <c r="I91" s="17"/>
      <c r="K91" s="12">
        <f t="shared" si="4"/>
        <v>5.5339999999999998</v>
      </c>
      <c r="L91" s="13">
        <f t="shared" si="5"/>
        <v>5.7520008315143957E-2</v>
      </c>
    </row>
    <row r="92" spans="1:12" x14ac:dyDescent="0.2">
      <c r="A92" s="3">
        <v>3</v>
      </c>
      <c r="C92" s="3">
        <v>493651100</v>
      </c>
      <c r="D92" s="4">
        <f>(C92-C91)/5</f>
        <v>594060</v>
      </c>
      <c r="G92" s="5">
        <v>9.0779999999999994</v>
      </c>
      <c r="I92" s="1">
        <v>42309</v>
      </c>
      <c r="K92" s="12">
        <f t="shared" si="4"/>
        <v>5.9405999999999999</v>
      </c>
      <c r="L92" s="13">
        <f t="shared" si="5"/>
        <v>6.5439524124256437E-2</v>
      </c>
    </row>
    <row r="93" spans="1:12" x14ac:dyDescent="0.2">
      <c r="A93" s="3">
        <v>4</v>
      </c>
      <c r="C93" s="3">
        <v>495234200</v>
      </c>
      <c r="D93" s="4">
        <f t="shared" si="3"/>
        <v>1583100</v>
      </c>
      <c r="G93" s="5">
        <v>8.4870000000000001</v>
      </c>
      <c r="K93" s="12">
        <f t="shared" si="4"/>
        <v>15.831</v>
      </c>
      <c r="L93" s="13">
        <f t="shared" si="5"/>
        <v>0.1865323435843054</v>
      </c>
    </row>
    <row r="94" spans="1:12" x14ac:dyDescent="0.2">
      <c r="A94" s="3">
        <v>10</v>
      </c>
      <c r="C94" s="3">
        <v>498382900</v>
      </c>
      <c r="D94" s="4">
        <f t="shared" si="3"/>
        <v>524783.33333333337</v>
      </c>
      <c r="G94" s="5">
        <v>10.759</v>
      </c>
      <c r="K94" s="12">
        <f t="shared" si="4"/>
        <v>5.2478333333333333</v>
      </c>
      <c r="L94" s="13">
        <f t="shared" si="5"/>
        <v>4.8776218359822786E-2</v>
      </c>
    </row>
    <row r="95" spans="1:12" x14ac:dyDescent="0.2">
      <c r="A95" s="3">
        <v>13</v>
      </c>
      <c r="C95" s="3">
        <v>500223500</v>
      </c>
      <c r="D95" s="4">
        <f t="shared" si="3"/>
        <v>613533.33333333337</v>
      </c>
      <c r="G95" s="5">
        <v>9.3529999999999998</v>
      </c>
      <c r="K95" s="12">
        <f t="shared" si="4"/>
        <v>6.1353333333333335</v>
      </c>
      <c r="L95" s="13">
        <f t="shared" si="5"/>
        <v>6.5597491001104818E-2</v>
      </c>
    </row>
    <row r="96" spans="1:12" x14ac:dyDescent="0.2">
      <c r="A96" s="3">
        <v>16</v>
      </c>
      <c r="C96" s="3">
        <v>502061600</v>
      </c>
      <c r="D96" s="4">
        <f t="shared" si="3"/>
        <v>612700</v>
      </c>
      <c r="G96" s="5">
        <v>9.2170000000000005</v>
      </c>
      <c r="K96" s="12">
        <f t="shared" si="4"/>
        <v>6.1269999999999998</v>
      </c>
      <c r="L96" s="13">
        <f t="shared" si="5"/>
        <v>6.6474991862862098E-2</v>
      </c>
    </row>
    <row r="97" spans="1:12" x14ac:dyDescent="0.2">
      <c r="A97" s="3">
        <v>18</v>
      </c>
      <c r="C97" s="3">
        <v>502948700</v>
      </c>
      <c r="D97" s="4">
        <f t="shared" si="3"/>
        <v>443550</v>
      </c>
      <c r="G97" s="5">
        <v>8.4629999999999992</v>
      </c>
      <c r="K97" s="12">
        <f t="shared" si="4"/>
        <v>4.4355000000000002</v>
      </c>
      <c r="L97" s="13">
        <f t="shared" si="5"/>
        <v>5.2410492733073376E-2</v>
      </c>
    </row>
    <row r="98" spans="1:12" x14ac:dyDescent="0.2">
      <c r="A98" s="14">
        <v>30</v>
      </c>
      <c r="B98" s="53"/>
      <c r="C98" s="14">
        <v>504808300</v>
      </c>
      <c r="D98" s="15">
        <f t="shared" si="3"/>
        <v>154966.66666666666</v>
      </c>
      <c r="E98" s="75"/>
      <c r="F98" s="15"/>
      <c r="G98" s="16">
        <v>9.1180000000000003</v>
      </c>
      <c r="H98" s="14"/>
      <c r="I98" s="17"/>
      <c r="K98" s="12">
        <f t="shared" si="4"/>
        <v>1.5496666666666665</v>
      </c>
      <c r="L98" s="13">
        <f t="shared" si="5"/>
        <v>1.6995686188491628E-2</v>
      </c>
    </row>
    <row r="99" spans="1:12" x14ac:dyDescent="0.2">
      <c r="A99" s="3">
        <v>2</v>
      </c>
      <c r="C99" s="3">
        <v>506368400</v>
      </c>
      <c r="D99" s="4">
        <f>(C99-C98)/2</f>
        <v>780050</v>
      </c>
      <c r="G99" s="5">
        <v>9.3219999999999992</v>
      </c>
      <c r="I99" s="1">
        <v>42339</v>
      </c>
      <c r="K99" s="12">
        <f t="shared" si="4"/>
        <v>7.8005000000000004</v>
      </c>
      <c r="L99" s="13">
        <f t="shared" si="5"/>
        <v>8.367839519416434E-2</v>
      </c>
    </row>
    <row r="100" spans="1:12" x14ac:dyDescent="0.2">
      <c r="A100" s="3">
        <v>3</v>
      </c>
      <c r="C100" s="3">
        <v>506825500</v>
      </c>
      <c r="D100" s="4">
        <f t="shared" si="3"/>
        <v>457100</v>
      </c>
      <c r="G100" s="5">
        <v>9.6989999999999998</v>
      </c>
      <c r="K100" s="12">
        <f t="shared" si="4"/>
        <v>4.5709999999999997</v>
      </c>
      <c r="L100" s="13">
        <f t="shared" si="5"/>
        <v>4.7128569955665535E-2</v>
      </c>
    </row>
    <row r="101" spans="1:12" x14ac:dyDescent="0.2">
      <c r="A101" s="3">
        <v>16</v>
      </c>
      <c r="C101" s="3">
        <v>514953000</v>
      </c>
      <c r="D101" s="4">
        <f t="shared" si="3"/>
        <v>625192.30769230775</v>
      </c>
      <c r="G101" s="5">
        <v>8.8490000000000002</v>
      </c>
      <c r="K101" s="12">
        <f t="shared" si="4"/>
        <v>6.2519230769230774</v>
      </c>
      <c r="L101" s="13">
        <f t="shared" si="5"/>
        <v>7.0651181793683779E-2</v>
      </c>
    </row>
    <row r="102" spans="1:12" x14ac:dyDescent="0.2">
      <c r="A102" s="3">
        <v>22</v>
      </c>
      <c r="C102" s="3">
        <v>518885200</v>
      </c>
      <c r="D102" s="4">
        <f t="shared" si="3"/>
        <v>655366.66666666663</v>
      </c>
      <c r="G102" s="5">
        <v>8.6769999999999996</v>
      </c>
      <c r="K102" s="12">
        <f t="shared" si="4"/>
        <v>6.5536666666666665</v>
      </c>
      <c r="L102" s="13">
        <f t="shared" si="5"/>
        <v>7.5529176750797122E-2</v>
      </c>
    </row>
    <row r="103" spans="1:12" x14ac:dyDescent="0.2">
      <c r="A103" s="14">
        <v>30</v>
      </c>
      <c r="B103" s="53"/>
      <c r="C103" s="14">
        <v>525197000</v>
      </c>
      <c r="D103" s="15">
        <f t="shared" si="3"/>
        <v>788975</v>
      </c>
      <c r="E103" s="75"/>
      <c r="F103" s="15"/>
      <c r="G103" s="16">
        <v>10.827</v>
      </c>
      <c r="H103" s="14"/>
      <c r="I103" s="17"/>
      <c r="K103" s="12">
        <f t="shared" si="4"/>
        <v>7.8897500000000003</v>
      </c>
      <c r="L103" s="13">
        <f t="shared" si="5"/>
        <v>7.2871063083033163E-2</v>
      </c>
    </row>
    <row r="104" spans="1:12" x14ac:dyDescent="0.2">
      <c r="A104" s="3">
        <v>4</v>
      </c>
      <c r="C104" s="3">
        <v>529162800</v>
      </c>
      <c r="D104" s="4">
        <f>(C104-C103)/5</f>
        <v>793160</v>
      </c>
      <c r="G104" s="5">
        <v>7.7850000000000001</v>
      </c>
      <c r="I104" s="1">
        <v>42370</v>
      </c>
      <c r="K104" s="12">
        <f t="shared" si="4"/>
        <v>7.9316000000000004</v>
      </c>
      <c r="L104" s="13">
        <f t="shared" si="5"/>
        <v>0.10188310854206808</v>
      </c>
    </row>
    <row r="105" spans="1:12" x14ac:dyDescent="0.2">
      <c r="A105" s="3">
        <v>11</v>
      </c>
      <c r="C105" s="3">
        <v>524190600</v>
      </c>
      <c r="D105" s="4">
        <f t="shared" si="3"/>
        <v>-710314.28571428568</v>
      </c>
      <c r="G105" s="5">
        <v>9.1539999999999999</v>
      </c>
      <c r="J105" s="60" t="s">
        <v>6</v>
      </c>
      <c r="K105" s="12"/>
      <c r="L105" s="13">
        <f t="shared" si="5"/>
        <v>-7.7596054808202503E-2</v>
      </c>
    </row>
    <row r="106" spans="1:12" ht="38.25" x14ac:dyDescent="0.2">
      <c r="A106" s="3">
        <v>14</v>
      </c>
      <c r="C106" s="3">
        <v>536335400</v>
      </c>
      <c r="D106" s="4">
        <f t="shared" si="3"/>
        <v>4048266.6666666665</v>
      </c>
      <c r="G106" s="5">
        <v>7.4050000000000002</v>
      </c>
      <c r="I106" s="59" t="s">
        <v>7</v>
      </c>
      <c r="J106" s="60" t="s">
        <v>6</v>
      </c>
      <c r="K106" s="12"/>
      <c r="L106" s="13">
        <f t="shared" si="5"/>
        <v>0.54669367544451941</v>
      </c>
    </row>
    <row r="107" spans="1:12" x14ac:dyDescent="0.2">
      <c r="A107" s="14">
        <v>21</v>
      </c>
      <c r="B107" s="53"/>
      <c r="C107" s="14">
        <v>540604900</v>
      </c>
      <c r="D107" s="15">
        <f t="shared" si="3"/>
        <v>609928.57142857148</v>
      </c>
      <c r="E107" s="75"/>
      <c r="F107" s="15"/>
      <c r="G107" s="16">
        <v>7.6189999999999998</v>
      </c>
      <c r="H107" s="14"/>
      <c r="I107" s="17"/>
      <c r="K107" s="12">
        <f t="shared" si="4"/>
        <v>6.0992857142857151</v>
      </c>
      <c r="L107" s="13">
        <f t="shared" si="5"/>
        <v>8.0053625335158349E-2</v>
      </c>
    </row>
    <row r="108" spans="1:12" x14ac:dyDescent="0.2">
      <c r="A108" s="3">
        <v>2</v>
      </c>
      <c r="C108" s="3">
        <v>545745800</v>
      </c>
      <c r="D108" s="4">
        <f>(C108-C107)/12</f>
        <v>428408.33333333331</v>
      </c>
      <c r="G108" s="5">
        <v>8.6720000000000006</v>
      </c>
      <c r="I108" s="1">
        <v>42401</v>
      </c>
      <c r="K108" s="12">
        <f t="shared" si="4"/>
        <v>4.2840833333333332</v>
      </c>
      <c r="L108" s="13">
        <f t="shared" si="5"/>
        <v>4.9401329950799502E-2</v>
      </c>
    </row>
    <row r="109" spans="1:12" x14ac:dyDescent="0.2">
      <c r="A109" s="3">
        <v>3</v>
      </c>
      <c r="C109" s="3">
        <v>546436600</v>
      </c>
      <c r="D109" s="4">
        <f t="shared" si="3"/>
        <v>690800</v>
      </c>
      <c r="G109" s="5">
        <v>9.8019999999999996</v>
      </c>
      <c r="K109" s="12">
        <f t="shared" si="4"/>
        <v>6.9080000000000004</v>
      </c>
      <c r="L109" s="13">
        <f t="shared" si="5"/>
        <v>7.0475413180983479E-2</v>
      </c>
    </row>
    <row r="110" spans="1:12" x14ac:dyDescent="0.2">
      <c r="A110" s="3">
        <v>4</v>
      </c>
      <c r="C110" s="3">
        <v>547123800</v>
      </c>
      <c r="D110" s="4">
        <f t="shared" si="3"/>
        <v>687200</v>
      </c>
      <c r="G110" s="5">
        <v>8.2750000000000004</v>
      </c>
      <c r="K110" s="12">
        <f t="shared" si="4"/>
        <v>6.8719999999999999</v>
      </c>
      <c r="L110" s="13">
        <f t="shared" si="5"/>
        <v>8.3045317220543813E-2</v>
      </c>
    </row>
    <row r="111" spans="1:12" x14ac:dyDescent="0.2">
      <c r="A111" s="3">
        <v>9</v>
      </c>
      <c r="C111" s="3">
        <v>551911100</v>
      </c>
      <c r="D111" s="4">
        <f t="shared" si="3"/>
        <v>957460</v>
      </c>
      <c r="G111" s="5">
        <v>8.7170000000000005</v>
      </c>
      <c r="K111" s="12">
        <f t="shared" si="4"/>
        <v>9.5746000000000002</v>
      </c>
      <c r="L111" s="13">
        <f t="shared" si="5"/>
        <v>0.10983824710336125</v>
      </c>
    </row>
    <row r="112" spans="1:12" x14ac:dyDescent="0.2">
      <c r="A112" s="3">
        <v>10</v>
      </c>
      <c r="C112" s="3">
        <v>552825500</v>
      </c>
      <c r="D112" s="4">
        <f t="shared" si="3"/>
        <v>914400</v>
      </c>
      <c r="G112" s="5">
        <v>8.3680000000000003</v>
      </c>
      <c r="K112" s="12">
        <f t="shared" si="4"/>
        <v>9.1440000000000001</v>
      </c>
      <c r="L112" s="13">
        <f t="shared" si="5"/>
        <v>0.1092734225621415</v>
      </c>
    </row>
    <row r="113" spans="1:12" x14ac:dyDescent="0.2">
      <c r="A113" s="3">
        <v>16</v>
      </c>
      <c r="C113" s="3">
        <v>553609100</v>
      </c>
      <c r="D113" s="4">
        <f t="shared" si="3"/>
        <v>130600</v>
      </c>
      <c r="G113" s="5">
        <v>9.548</v>
      </c>
      <c r="K113" s="12">
        <f t="shared" si="4"/>
        <v>1.306</v>
      </c>
      <c r="L113" s="13">
        <f t="shared" si="5"/>
        <v>1.3678257226644324E-2</v>
      </c>
    </row>
    <row r="114" spans="1:12" x14ac:dyDescent="0.2">
      <c r="A114" s="3">
        <v>17</v>
      </c>
      <c r="C114" s="3">
        <v>554155700</v>
      </c>
      <c r="D114" s="4">
        <f t="shared" si="3"/>
        <v>546600</v>
      </c>
      <c r="G114" s="5">
        <v>8.9969999999999999</v>
      </c>
      <c r="K114" s="12">
        <f t="shared" si="4"/>
        <v>5.4660000000000002</v>
      </c>
      <c r="L114" s="13">
        <f t="shared" si="5"/>
        <v>6.0753584528176058E-2</v>
      </c>
    </row>
    <row r="115" spans="1:12" x14ac:dyDescent="0.2">
      <c r="A115" s="3">
        <v>18</v>
      </c>
      <c r="C115" s="3">
        <v>554839500</v>
      </c>
      <c r="D115" s="4">
        <f t="shared" si="3"/>
        <v>683800</v>
      </c>
      <c r="G115" s="5">
        <v>8.6229999999999993</v>
      </c>
      <c r="K115" s="12">
        <f t="shared" si="4"/>
        <v>6.8380000000000001</v>
      </c>
      <c r="L115" s="13">
        <f t="shared" si="5"/>
        <v>7.9299547721210714E-2</v>
      </c>
    </row>
    <row r="116" spans="1:12" ht="25.5" x14ac:dyDescent="0.2">
      <c r="A116" s="3">
        <v>19</v>
      </c>
      <c r="C116" s="3">
        <v>555579400</v>
      </c>
      <c r="D116" s="4">
        <f t="shared" si="3"/>
        <v>739900</v>
      </c>
      <c r="G116" s="5">
        <v>8.2040000000000006</v>
      </c>
      <c r="J116" s="68" t="s">
        <v>8</v>
      </c>
      <c r="K116" s="12">
        <f t="shared" si="4"/>
        <v>7.399</v>
      </c>
      <c r="L116" s="13">
        <f t="shared" si="5"/>
        <v>9.0187713310580189E-2</v>
      </c>
    </row>
    <row r="117" spans="1:12" ht="25.5" x14ac:dyDescent="0.2">
      <c r="A117" s="3">
        <v>22</v>
      </c>
      <c r="C117" s="3">
        <v>3789700</v>
      </c>
      <c r="D117" s="4">
        <f>C117/3</f>
        <v>1263233.3333333333</v>
      </c>
      <c r="G117" s="5">
        <v>8.2390000000000008</v>
      </c>
      <c r="J117" s="69" t="s">
        <v>45</v>
      </c>
      <c r="K117" s="12">
        <f t="shared" si="4"/>
        <v>12.632333333333333</v>
      </c>
      <c r="L117" s="13">
        <f t="shared" si="5"/>
        <v>0.15332362341708133</v>
      </c>
    </row>
    <row r="118" spans="1:12" x14ac:dyDescent="0.2">
      <c r="A118" s="14">
        <v>29</v>
      </c>
      <c r="B118" s="53"/>
      <c r="C118" s="23">
        <v>14944400</v>
      </c>
      <c r="D118" s="15">
        <f t="shared" si="3"/>
        <v>1593528.5714285714</v>
      </c>
      <c r="E118" s="75"/>
      <c r="F118" s="15"/>
      <c r="G118" s="16">
        <v>9.3260000000000005</v>
      </c>
      <c r="H118" s="23"/>
      <c r="I118" s="17"/>
      <c r="J118" s="60" t="s">
        <v>9</v>
      </c>
      <c r="K118" s="12">
        <f t="shared" si="4"/>
        <v>15.935285714285714</v>
      </c>
      <c r="L118" s="13">
        <f t="shared" si="5"/>
        <v>0.17086945865629116</v>
      </c>
    </row>
    <row r="119" spans="1:12" x14ac:dyDescent="0.2">
      <c r="A119" s="3">
        <v>1</v>
      </c>
      <c r="C119" s="24">
        <v>1007900</v>
      </c>
      <c r="D119" s="25" t="s">
        <v>10</v>
      </c>
      <c r="E119" s="77"/>
      <c r="F119" s="25"/>
      <c r="G119" s="5">
        <v>8.8390000000000004</v>
      </c>
      <c r="H119" s="24"/>
      <c r="I119" s="1">
        <v>42430</v>
      </c>
      <c r="J119" s="60" t="s">
        <v>6</v>
      </c>
      <c r="K119" s="12"/>
      <c r="L119" s="2"/>
    </row>
    <row r="120" spans="1:12" x14ac:dyDescent="0.2">
      <c r="A120" s="3">
        <v>4</v>
      </c>
      <c r="C120" s="3">
        <v>20838100</v>
      </c>
      <c r="D120" s="4">
        <f>(C120-C118)/4</f>
        <v>1473425</v>
      </c>
      <c r="G120" s="5">
        <v>8.6289999999999996</v>
      </c>
      <c r="K120" s="12">
        <f t="shared" si="4"/>
        <v>14.734249999999999</v>
      </c>
      <c r="L120" s="13">
        <f>D120/(G120*1000000)</f>
        <v>0.17075269440259588</v>
      </c>
    </row>
    <row r="121" spans="1:12" x14ac:dyDescent="0.2">
      <c r="A121" s="3">
        <v>7</v>
      </c>
      <c r="C121" s="3">
        <v>25130800</v>
      </c>
      <c r="D121" s="4">
        <f t="shared" ref="D121:D184" si="6">(C121-C120)/(A121-A120)</f>
        <v>1430900</v>
      </c>
      <c r="G121" s="5">
        <v>8.2739999999999991</v>
      </c>
      <c r="K121" s="12">
        <f t="shared" si="4"/>
        <v>14.308999999999999</v>
      </c>
      <c r="L121" s="13">
        <f t="shared" ref="L121:L184" si="7">D121/(G121*1000000)</f>
        <v>0.17293932801547016</v>
      </c>
    </row>
    <row r="122" spans="1:12" x14ac:dyDescent="0.2">
      <c r="A122" s="3">
        <v>8</v>
      </c>
      <c r="C122" s="3">
        <v>26308300</v>
      </c>
      <c r="D122" s="4">
        <f t="shared" si="6"/>
        <v>1177500</v>
      </c>
      <c r="G122" s="5">
        <v>8.34</v>
      </c>
      <c r="K122" s="12">
        <f t="shared" si="4"/>
        <v>11.775</v>
      </c>
      <c r="L122" s="13">
        <f t="shared" si="7"/>
        <v>0.14118705035971224</v>
      </c>
    </row>
    <row r="123" spans="1:12" x14ac:dyDescent="0.2">
      <c r="A123" s="3">
        <v>10</v>
      </c>
      <c r="C123" s="3">
        <v>29052900</v>
      </c>
      <c r="D123" s="4">
        <f t="shared" si="6"/>
        <v>1372300</v>
      </c>
      <c r="G123" s="5">
        <v>8.1359999999999992</v>
      </c>
      <c r="K123" s="12">
        <f t="shared" si="4"/>
        <v>13.723000000000001</v>
      </c>
      <c r="L123" s="13">
        <f t="shared" si="7"/>
        <v>0.16867010816125863</v>
      </c>
    </row>
    <row r="124" spans="1:12" x14ac:dyDescent="0.2">
      <c r="A124" s="3">
        <v>15</v>
      </c>
      <c r="C124" s="3">
        <v>35828400</v>
      </c>
      <c r="D124" s="4">
        <f t="shared" si="6"/>
        <v>1355100</v>
      </c>
      <c r="G124" s="5">
        <v>7.9340000000000002</v>
      </c>
      <c r="K124" s="12">
        <f t="shared" si="4"/>
        <v>13.551</v>
      </c>
      <c r="L124" s="13">
        <f t="shared" si="7"/>
        <v>0.17079657171666246</v>
      </c>
    </row>
    <row r="125" spans="1:12" x14ac:dyDescent="0.2">
      <c r="A125" s="3">
        <v>16</v>
      </c>
      <c r="C125" s="3">
        <v>37208700</v>
      </c>
      <c r="D125" s="4">
        <f t="shared" si="6"/>
        <v>1380300</v>
      </c>
      <c r="G125" s="5">
        <v>7.6829999999999998</v>
      </c>
      <c r="K125" s="12">
        <f t="shared" si="4"/>
        <v>13.803000000000001</v>
      </c>
      <c r="L125" s="13">
        <f t="shared" si="7"/>
        <v>0.17965638422491215</v>
      </c>
    </row>
    <row r="126" spans="1:12" x14ac:dyDescent="0.2">
      <c r="A126" s="3">
        <v>17</v>
      </c>
      <c r="C126" s="3">
        <v>38441500</v>
      </c>
      <c r="D126" s="4">
        <f t="shared" si="6"/>
        <v>1232800</v>
      </c>
      <c r="G126" s="5">
        <v>7.9189999999999996</v>
      </c>
      <c r="K126" s="12">
        <f t="shared" si="4"/>
        <v>12.327999999999999</v>
      </c>
      <c r="L126" s="13">
        <f t="shared" si="7"/>
        <v>0.15567622174516985</v>
      </c>
    </row>
    <row r="127" spans="1:12" x14ac:dyDescent="0.2">
      <c r="A127" s="3">
        <v>18</v>
      </c>
      <c r="C127" s="3">
        <v>39869600</v>
      </c>
      <c r="D127" s="4">
        <f t="shared" si="6"/>
        <v>1428100</v>
      </c>
      <c r="G127" s="5">
        <v>7.6120000000000001</v>
      </c>
      <c r="K127" s="12">
        <f t="shared" si="4"/>
        <v>14.281000000000001</v>
      </c>
      <c r="L127" s="13">
        <f t="shared" si="7"/>
        <v>0.18761166579085653</v>
      </c>
    </row>
    <row r="128" spans="1:12" x14ac:dyDescent="0.2">
      <c r="A128" s="3">
        <v>22</v>
      </c>
      <c r="C128" s="3">
        <v>45000700</v>
      </c>
      <c r="D128" s="4">
        <f t="shared" si="6"/>
        <v>1282775</v>
      </c>
      <c r="G128" s="5">
        <v>7.6429999999999998</v>
      </c>
      <c r="K128" s="12">
        <f t="shared" si="4"/>
        <v>12.82775</v>
      </c>
      <c r="L128" s="13">
        <f t="shared" si="7"/>
        <v>0.16783658249378516</v>
      </c>
    </row>
    <row r="129" spans="1:12" x14ac:dyDescent="0.2">
      <c r="A129" s="3">
        <v>23</v>
      </c>
      <c r="C129" s="3">
        <v>46085100</v>
      </c>
      <c r="D129" s="4">
        <f t="shared" si="6"/>
        <v>1084400</v>
      </c>
      <c r="G129" s="5">
        <v>7.734</v>
      </c>
      <c r="K129" s="12">
        <f t="shared" ref="K129:K193" si="8">D129/100000</f>
        <v>10.843999999999999</v>
      </c>
      <c r="L129" s="13">
        <f t="shared" si="7"/>
        <v>0.14021205068528575</v>
      </c>
    </row>
    <row r="130" spans="1:12" x14ac:dyDescent="0.2">
      <c r="A130" s="3">
        <v>24</v>
      </c>
      <c r="C130" s="3">
        <v>47498400</v>
      </c>
      <c r="D130" s="4">
        <f t="shared" si="6"/>
        <v>1413300</v>
      </c>
      <c r="G130" s="5">
        <v>7.8090000000000002</v>
      </c>
      <c r="K130" s="12">
        <f t="shared" si="8"/>
        <v>14.132999999999999</v>
      </c>
      <c r="L130" s="13">
        <f t="shared" si="7"/>
        <v>0.18098348059930849</v>
      </c>
    </row>
    <row r="131" spans="1:12" x14ac:dyDescent="0.2">
      <c r="A131" s="14">
        <v>29</v>
      </c>
      <c r="B131" s="53"/>
      <c r="C131" s="14">
        <v>54038000</v>
      </c>
      <c r="D131" s="15">
        <f t="shared" si="6"/>
        <v>1307920</v>
      </c>
      <c r="E131" s="75"/>
      <c r="F131" s="15"/>
      <c r="G131" s="16">
        <v>7.3460000000000001</v>
      </c>
      <c r="H131" s="14"/>
      <c r="I131" s="17"/>
      <c r="K131" s="12">
        <f t="shared" si="8"/>
        <v>13.0792</v>
      </c>
      <c r="L131" s="13">
        <f t="shared" si="7"/>
        <v>0.17804519466376259</v>
      </c>
    </row>
    <row r="132" spans="1:12" x14ac:dyDescent="0.2">
      <c r="A132" s="3">
        <v>1</v>
      </c>
      <c r="C132" s="3">
        <v>57818000</v>
      </c>
      <c r="D132" s="4">
        <f>(C132-C131)/3</f>
        <v>1260000</v>
      </c>
      <c r="G132" s="5">
        <v>7.4870000000000001</v>
      </c>
      <c r="I132" s="1">
        <v>42461</v>
      </c>
      <c r="K132" s="12">
        <f t="shared" si="8"/>
        <v>12.6</v>
      </c>
      <c r="L132" s="13">
        <f t="shared" si="7"/>
        <v>0.16829170562308002</v>
      </c>
    </row>
    <row r="133" spans="1:12" x14ac:dyDescent="0.2">
      <c r="A133" s="3">
        <v>7</v>
      </c>
      <c r="C133" s="3">
        <v>65586200</v>
      </c>
      <c r="D133" s="4">
        <f t="shared" si="6"/>
        <v>1294700</v>
      </c>
      <c r="G133" s="5">
        <v>6.7990000000000004</v>
      </c>
      <c r="K133" s="12">
        <f t="shared" si="8"/>
        <v>12.946999999999999</v>
      </c>
      <c r="L133" s="13">
        <f t="shared" si="7"/>
        <v>0.19042506250919253</v>
      </c>
    </row>
    <row r="134" spans="1:12" x14ac:dyDescent="0.2">
      <c r="A134" s="3">
        <v>10</v>
      </c>
      <c r="C134" s="3">
        <v>70824600</v>
      </c>
      <c r="D134" s="4">
        <f t="shared" si="6"/>
        <v>1746133.3333333333</v>
      </c>
      <c r="G134" s="5">
        <v>7.51</v>
      </c>
      <c r="K134" s="12">
        <f t="shared" si="8"/>
        <v>17.461333333333332</v>
      </c>
      <c r="L134" s="13">
        <f t="shared" si="7"/>
        <v>0.23250776742121615</v>
      </c>
    </row>
    <row r="135" spans="1:12" x14ac:dyDescent="0.2">
      <c r="A135" s="3">
        <v>14</v>
      </c>
      <c r="C135" s="3">
        <v>74425100</v>
      </c>
      <c r="D135" s="4">
        <f t="shared" si="6"/>
        <v>900125</v>
      </c>
      <c r="G135" s="5">
        <v>7.5469999999999997</v>
      </c>
      <c r="K135" s="12">
        <f t="shared" si="8"/>
        <v>9.0012500000000006</v>
      </c>
      <c r="L135" s="13">
        <f t="shared" si="7"/>
        <v>0.11926924605803631</v>
      </c>
    </row>
    <row r="136" spans="1:12" x14ac:dyDescent="0.2">
      <c r="A136" s="3">
        <v>15</v>
      </c>
      <c r="C136" s="3">
        <v>75916300</v>
      </c>
      <c r="D136" s="4">
        <f t="shared" si="6"/>
        <v>1491200</v>
      </c>
      <c r="G136" s="5">
        <v>7.4569999999999999</v>
      </c>
      <c r="K136" s="12">
        <f t="shared" si="8"/>
        <v>14.912000000000001</v>
      </c>
      <c r="L136" s="13">
        <f t="shared" si="7"/>
        <v>0.19997317956282687</v>
      </c>
    </row>
    <row r="137" spans="1:12" x14ac:dyDescent="0.2">
      <c r="A137" s="3">
        <v>26</v>
      </c>
      <c r="C137" s="3">
        <v>89231000</v>
      </c>
      <c r="D137" s="4">
        <f t="shared" si="6"/>
        <v>1210427.2727272727</v>
      </c>
      <c r="G137" s="5">
        <v>7.0819999999999999</v>
      </c>
      <c r="K137" s="12">
        <f t="shared" si="8"/>
        <v>12.104272727272727</v>
      </c>
      <c r="L137" s="13">
        <f t="shared" si="7"/>
        <v>0.17091602269518114</v>
      </c>
    </row>
    <row r="138" spans="1:12" x14ac:dyDescent="0.2">
      <c r="A138" s="3">
        <v>27</v>
      </c>
      <c r="C138" s="3">
        <v>90515000</v>
      </c>
      <c r="D138" s="4">
        <f t="shared" si="6"/>
        <v>1284000</v>
      </c>
      <c r="G138" s="5">
        <v>6.9870000000000001</v>
      </c>
      <c r="K138" s="12">
        <f t="shared" si="8"/>
        <v>12.84</v>
      </c>
      <c r="L138" s="13">
        <f t="shared" si="7"/>
        <v>0.18376985830828682</v>
      </c>
    </row>
    <row r="139" spans="1:12" x14ac:dyDescent="0.2">
      <c r="A139" s="14">
        <v>29</v>
      </c>
      <c r="B139" s="53"/>
      <c r="C139" s="14">
        <v>92860100</v>
      </c>
      <c r="D139" s="15">
        <f t="shared" si="6"/>
        <v>1172550</v>
      </c>
      <c r="E139" s="75"/>
      <c r="F139" s="15"/>
      <c r="G139" s="16">
        <v>7.4</v>
      </c>
      <c r="H139" s="14"/>
      <c r="I139" s="17"/>
      <c r="K139" s="12">
        <f t="shared" si="8"/>
        <v>11.7255</v>
      </c>
      <c r="L139" s="13">
        <f t="shared" si="7"/>
        <v>0.1584527027027027</v>
      </c>
    </row>
    <row r="140" spans="1:12" x14ac:dyDescent="0.2">
      <c r="A140" s="3">
        <v>3</v>
      </c>
      <c r="C140" s="3">
        <v>98185500</v>
      </c>
      <c r="D140" s="4">
        <f>(C140-C139)/4</f>
        <v>1331350</v>
      </c>
      <c r="G140" s="5">
        <v>7.9610000000000003</v>
      </c>
      <c r="I140" s="1">
        <v>42491</v>
      </c>
      <c r="K140" s="12">
        <f t="shared" si="8"/>
        <v>13.313499999999999</v>
      </c>
      <c r="L140" s="13">
        <f t="shared" si="7"/>
        <v>0.16723401582715738</v>
      </c>
    </row>
    <row r="141" spans="1:12" x14ac:dyDescent="0.2">
      <c r="A141" s="3">
        <v>4</v>
      </c>
      <c r="C141" s="3">
        <v>99454300</v>
      </c>
      <c r="D141" s="4">
        <f t="shared" si="6"/>
        <v>1268800</v>
      </c>
      <c r="G141" s="5">
        <v>7.4820000000000002</v>
      </c>
      <c r="K141" s="12">
        <f t="shared" si="8"/>
        <v>12.688000000000001</v>
      </c>
      <c r="L141" s="13">
        <f t="shared" si="7"/>
        <v>0.16958032611601176</v>
      </c>
    </row>
    <row r="142" spans="1:12" x14ac:dyDescent="0.2">
      <c r="A142" s="3">
        <v>5</v>
      </c>
      <c r="C142" s="3">
        <v>100846300</v>
      </c>
      <c r="D142" s="4">
        <f t="shared" si="6"/>
        <v>1392000</v>
      </c>
      <c r="G142" s="5">
        <v>7.6779999999999999</v>
      </c>
      <c r="K142" s="12">
        <f t="shared" si="8"/>
        <v>13.92</v>
      </c>
      <c r="L142" s="13">
        <f t="shared" si="7"/>
        <v>0.18129721281583747</v>
      </c>
    </row>
    <row r="143" spans="1:12" x14ac:dyDescent="0.2">
      <c r="A143" s="3">
        <v>10</v>
      </c>
      <c r="C143" s="3">
        <v>107458300</v>
      </c>
      <c r="D143" s="4">
        <f t="shared" si="6"/>
        <v>1322400</v>
      </c>
      <c r="G143" s="5">
        <v>7.3369999999999997</v>
      </c>
      <c r="K143" s="12">
        <f t="shared" si="8"/>
        <v>13.224</v>
      </c>
      <c r="L143" s="13">
        <f t="shared" si="7"/>
        <v>0.18023715415019761</v>
      </c>
    </row>
    <row r="144" spans="1:12" x14ac:dyDescent="0.2">
      <c r="A144" s="3">
        <v>12</v>
      </c>
      <c r="C144" s="3">
        <v>110064300</v>
      </c>
      <c r="D144" s="4">
        <f t="shared" si="6"/>
        <v>1303000</v>
      </c>
      <c r="G144" s="5">
        <v>7.5949999999999998</v>
      </c>
      <c r="K144" s="12">
        <f t="shared" si="8"/>
        <v>13.03</v>
      </c>
      <c r="L144" s="13">
        <f t="shared" si="7"/>
        <v>0.17156023699802503</v>
      </c>
    </row>
    <row r="145" spans="1:12" x14ac:dyDescent="0.2">
      <c r="A145" s="3">
        <v>13</v>
      </c>
      <c r="C145" s="3">
        <v>111316600</v>
      </c>
      <c r="D145" s="4">
        <f t="shared" si="6"/>
        <v>1252300</v>
      </c>
      <c r="G145" s="5">
        <v>7.2050000000000001</v>
      </c>
      <c r="K145" s="12">
        <f t="shared" si="8"/>
        <v>12.523</v>
      </c>
      <c r="L145" s="13">
        <f t="shared" si="7"/>
        <v>0.17380985426786955</v>
      </c>
    </row>
    <row r="146" spans="1:12" x14ac:dyDescent="0.2">
      <c r="A146" s="3">
        <v>19</v>
      </c>
      <c r="C146" s="3">
        <v>118863300</v>
      </c>
      <c r="D146" s="4">
        <f t="shared" si="6"/>
        <v>1257783.3333333333</v>
      </c>
      <c r="G146" s="5">
        <v>7.2460000000000004</v>
      </c>
      <c r="K146" s="12">
        <f t="shared" si="8"/>
        <v>12.577833333333333</v>
      </c>
      <c r="L146" s="13">
        <f t="shared" si="7"/>
        <v>0.17358312632256875</v>
      </c>
    </row>
    <row r="147" spans="1:12" x14ac:dyDescent="0.2">
      <c r="A147" s="3">
        <v>23</v>
      </c>
      <c r="C147" s="3">
        <v>124043400</v>
      </c>
      <c r="D147" s="4">
        <f t="shared" si="6"/>
        <v>1295025</v>
      </c>
      <c r="G147" s="5">
        <v>7.5110000000000001</v>
      </c>
      <c r="K147" s="12">
        <f t="shared" si="8"/>
        <v>12.95025</v>
      </c>
      <c r="L147" s="13">
        <f t="shared" si="7"/>
        <v>0.17241712155505259</v>
      </c>
    </row>
    <row r="148" spans="1:12" x14ac:dyDescent="0.2">
      <c r="A148" s="3">
        <v>24</v>
      </c>
      <c r="C148" s="3">
        <v>125504900</v>
      </c>
      <c r="D148" s="4">
        <f t="shared" si="6"/>
        <v>1461500</v>
      </c>
      <c r="G148" s="5">
        <v>6.9409999999999998</v>
      </c>
      <c r="K148" s="12">
        <f t="shared" si="8"/>
        <v>14.615</v>
      </c>
      <c r="L148" s="13">
        <f t="shared" si="7"/>
        <v>0.2105604379772367</v>
      </c>
    </row>
    <row r="149" spans="1:12" x14ac:dyDescent="0.2">
      <c r="A149" s="14">
        <v>25</v>
      </c>
      <c r="B149" s="53"/>
      <c r="C149" s="14">
        <v>126520700</v>
      </c>
      <c r="D149" s="15">
        <f t="shared" si="6"/>
        <v>1015800</v>
      </c>
      <c r="E149" s="75"/>
      <c r="F149" s="15"/>
      <c r="G149" s="16">
        <v>7.6639999999999997</v>
      </c>
      <c r="H149" s="14"/>
      <c r="I149" s="17"/>
      <c r="K149" s="12">
        <f t="shared" si="8"/>
        <v>10.157999999999999</v>
      </c>
      <c r="L149" s="13">
        <f t="shared" si="7"/>
        <v>0.13254175365344467</v>
      </c>
    </row>
    <row r="150" spans="1:12" x14ac:dyDescent="0.2">
      <c r="A150" s="3">
        <v>1</v>
      </c>
      <c r="C150" s="3">
        <v>136676700</v>
      </c>
      <c r="D150" s="4">
        <f>(C150-C149)/6</f>
        <v>1692666.6666666667</v>
      </c>
      <c r="G150" s="5">
        <v>8.0980000000000008</v>
      </c>
      <c r="I150" s="1">
        <v>42522</v>
      </c>
      <c r="K150" s="12">
        <f t="shared" si="8"/>
        <v>16.926666666666666</v>
      </c>
      <c r="L150" s="13">
        <f t="shared" si="7"/>
        <v>0.20902280398452291</v>
      </c>
    </row>
    <row r="151" spans="1:12" x14ac:dyDescent="0.2">
      <c r="A151" s="3">
        <v>6</v>
      </c>
      <c r="C151" s="3">
        <v>143092800</v>
      </c>
      <c r="D151" s="4">
        <f t="shared" si="6"/>
        <v>1283220</v>
      </c>
      <c r="G151" s="5">
        <v>7.4569999999999999</v>
      </c>
      <c r="K151" s="12">
        <f t="shared" si="8"/>
        <v>12.8322</v>
      </c>
      <c r="L151" s="13">
        <f t="shared" si="7"/>
        <v>0.17208260694649322</v>
      </c>
    </row>
    <row r="152" spans="1:12" x14ac:dyDescent="0.2">
      <c r="A152" s="3">
        <v>7</v>
      </c>
      <c r="C152" s="3">
        <v>144603500</v>
      </c>
      <c r="D152" s="4">
        <f t="shared" si="6"/>
        <v>1510700</v>
      </c>
      <c r="G152" s="5">
        <v>7.5190000000000001</v>
      </c>
      <c r="K152" s="12">
        <f t="shared" si="8"/>
        <v>15.106999999999999</v>
      </c>
      <c r="L152" s="13">
        <f t="shared" si="7"/>
        <v>0.20091767522276899</v>
      </c>
    </row>
    <row r="153" spans="1:12" x14ac:dyDescent="0.2">
      <c r="A153" s="3">
        <v>9</v>
      </c>
      <c r="C153" s="3">
        <v>147033500</v>
      </c>
      <c r="D153" s="4">
        <f t="shared" si="6"/>
        <v>1215000</v>
      </c>
      <c r="G153" s="5">
        <v>7.8250000000000002</v>
      </c>
      <c r="K153" s="12">
        <f t="shared" si="8"/>
        <v>12.15</v>
      </c>
      <c r="L153" s="13">
        <f t="shared" si="7"/>
        <v>0.15527156549520768</v>
      </c>
    </row>
    <row r="154" spans="1:12" x14ac:dyDescent="0.2">
      <c r="A154" s="3">
        <v>13</v>
      </c>
      <c r="C154" s="3">
        <v>151952000</v>
      </c>
      <c r="D154" s="4">
        <f t="shared" si="6"/>
        <v>1229625</v>
      </c>
      <c r="G154" s="5">
        <v>7.5739999999999998</v>
      </c>
      <c r="K154" s="12">
        <f t="shared" si="8"/>
        <v>12.296250000000001</v>
      </c>
      <c r="L154" s="13">
        <f t="shared" si="7"/>
        <v>0.16234816477422762</v>
      </c>
    </row>
    <row r="155" spans="1:12" x14ac:dyDescent="0.2">
      <c r="A155" s="3">
        <v>14</v>
      </c>
      <c r="C155" s="3">
        <v>153352900</v>
      </c>
      <c r="D155" s="4">
        <f t="shared" si="6"/>
        <v>1400900</v>
      </c>
      <c r="G155" s="5">
        <v>7.0730000000000004</v>
      </c>
      <c r="K155" s="12">
        <f t="shared" si="8"/>
        <v>14.009</v>
      </c>
      <c r="L155" s="13">
        <f t="shared" si="7"/>
        <v>0.19806305669447194</v>
      </c>
    </row>
    <row r="156" spans="1:12" x14ac:dyDescent="0.2">
      <c r="A156" s="3">
        <v>21</v>
      </c>
      <c r="C156" s="3">
        <v>162036600</v>
      </c>
      <c r="D156" s="4">
        <f t="shared" si="6"/>
        <v>1240528.5714285714</v>
      </c>
      <c r="G156" s="5">
        <v>7.1820000000000004</v>
      </c>
      <c r="K156" s="12">
        <f t="shared" si="8"/>
        <v>12.405285714285714</v>
      </c>
      <c r="L156" s="13">
        <f t="shared" si="7"/>
        <v>0.17272745355452121</v>
      </c>
    </row>
    <row r="157" spans="1:12" x14ac:dyDescent="0.2">
      <c r="A157" s="3">
        <v>23</v>
      </c>
      <c r="C157" s="3">
        <v>164390400</v>
      </c>
      <c r="D157" s="4">
        <f t="shared" si="6"/>
        <v>1176900</v>
      </c>
      <c r="G157" s="5">
        <v>6.9889999999999999</v>
      </c>
      <c r="K157" s="12">
        <f t="shared" si="8"/>
        <v>11.769</v>
      </c>
      <c r="L157" s="13">
        <f t="shared" si="7"/>
        <v>0.16839318929746744</v>
      </c>
    </row>
    <row r="158" spans="1:12" x14ac:dyDescent="0.2">
      <c r="A158" s="3">
        <v>24</v>
      </c>
      <c r="C158" s="3">
        <v>165574900</v>
      </c>
      <c r="D158" s="4">
        <f t="shared" si="6"/>
        <v>1184500</v>
      </c>
      <c r="G158" s="5">
        <v>7.1260000000000003</v>
      </c>
      <c r="K158" s="12">
        <f t="shared" si="8"/>
        <v>11.845000000000001</v>
      </c>
      <c r="L158" s="13">
        <f t="shared" si="7"/>
        <v>0.16622228459163627</v>
      </c>
    </row>
    <row r="159" spans="1:12" x14ac:dyDescent="0.2">
      <c r="A159" s="3">
        <v>29</v>
      </c>
      <c r="C159" s="3">
        <v>171396700</v>
      </c>
      <c r="D159" s="4">
        <f t="shared" si="6"/>
        <v>1164360</v>
      </c>
      <c r="G159" s="5">
        <v>7.0359999999999996</v>
      </c>
      <c r="K159" s="12">
        <f t="shared" si="8"/>
        <v>11.643599999999999</v>
      </c>
      <c r="L159" s="13">
        <f t="shared" si="7"/>
        <v>0.16548607163160886</v>
      </c>
    </row>
    <row r="160" spans="1:12" x14ac:dyDescent="0.2">
      <c r="A160" s="14">
        <v>30</v>
      </c>
      <c r="B160" s="53"/>
      <c r="C160" s="14">
        <v>172520300</v>
      </c>
      <c r="D160" s="15">
        <f t="shared" si="6"/>
        <v>1123600</v>
      </c>
      <c r="E160" s="75"/>
      <c r="F160" s="15"/>
      <c r="G160" s="16">
        <v>6.8810000000000002</v>
      </c>
      <c r="H160" s="14"/>
      <c r="I160" s="17"/>
      <c r="K160" s="12">
        <f t="shared" si="8"/>
        <v>11.236000000000001</v>
      </c>
      <c r="L160" s="13">
        <f t="shared" si="7"/>
        <v>0.16329021944484814</v>
      </c>
    </row>
    <row r="161" spans="1:12" x14ac:dyDescent="0.2">
      <c r="A161" s="3">
        <v>5</v>
      </c>
      <c r="C161" s="3">
        <v>178519300</v>
      </c>
      <c r="D161" s="4">
        <f>(C161-C160)/5</f>
        <v>1199800</v>
      </c>
      <c r="G161" s="5">
        <v>7.1180000000000003</v>
      </c>
      <c r="I161" s="1">
        <v>42552</v>
      </c>
      <c r="K161" s="12">
        <f t="shared" si="8"/>
        <v>11.997999999999999</v>
      </c>
      <c r="L161" s="13">
        <f t="shared" si="7"/>
        <v>0.16855858387187411</v>
      </c>
    </row>
    <row r="162" spans="1:12" x14ac:dyDescent="0.2">
      <c r="A162" s="3">
        <v>7</v>
      </c>
      <c r="C162" s="3">
        <v>180882700</v>
      </c>
      <c r="D162" s="4">
        <f t="shared" si="6"/>
        <v>1181700</v>
      </c>
      <c r="G162" s="5">
        <v>7.0259999999999998</v>
      </c>
      <c r="K162" s="12">
        <f t="shared" si="8"/>
        <v>11.817</v>
      </c>
      <c r="L162" s="13">
        <f t="shared" si="7"/>
        <v>0.16818958155422717</v>
      </c>
    </row>
    <row r="163" spans="1:12" x14ac:dyDescent="0.2">
      <c r="A163" s="3">
        <v>8</v>
      </c>
      <c r="C163" s="3">
        <v>181981700</v>
      </c>
      <c r="D163" s="4">
        <f t="shared" si="6"/>
        <v>1099000</v>
      </c>
      <c r="G163" s="5">
        <v>6.992</v>
      </c>
      <c r="K163" s="12">
        <f t="shared" si="8"/>
        <v>10.99</v>
      </c>
      <c r="L163" s="13">
        <f t="shared" si="7"/>
        <v>0.15717963386727687</v>
      </c>
    </row>
    <row r="164" spans="1:12" x14ac:dyDescent="0.2">
      <c r="A164" s="3">
        <v>19</v>
      </c>
      <c r="C164" s="3">
        <v>195328800</v>
      </c>
      <c r="D164" s="4">
        <f t="shared" si="6"/>
        <v>1213372.7272727273</v>
      </c>
      <c r="G164" s="5">
        <v>7.1589999999999998</v>
      </c>
      <c r="K164" s="12">
        <f t="shared" si="8"/>
        <v>12.133727272727272</v>
      </c>
      <c r="L164" s="13">
        <f t="shared" si="7"/>
        <v>0.16948913636998567</v>
      </c>
    </row>
    <row r="165" spans="1:12" x14ac:dyDescent="0.2">
      <c r="A165" s="3">
        <v>21</v>
      </c>
      <c r="C165" s="3">
        <v>197954400</v>
      </c>
      <c r="D165" s="4">
        <f t="shared" si="6"/>
        <v>1312800</v>
      </c>
      <c r="G165" s="5">
        <v>7.0049999999999999</v>
      </c>
      <c r="K165" s="12">
        <f t="shared" si="8"/>
        <v>13.128</v>
      </c>
      <c r="L165" s="13">
        <f t="shared" si="7"/>
        <v>0.18740899357601712</v>
      </c>
    </row>
    <row r="166" spans="1:12" x14ac:dyDescent="0.2">
      <c r="A166" s="3">
        <v>26</v>
      </c>
      <c r="C166" s="3">
        <v>203656100</v>
      </c>
      <c r="D166" s="4">
        <f t="shared" si="6"/>
        <v>1140340</v>
      </c>
      <c r="G166" s="5">
        <v>7.3739999999999997</v>
      </c>
      <c r="K166" s="12">
        <f t="shared" si="8"/>
        <v>11.4034</v>
      </c>
      <c r="L166" s="13">
        <f t="shared" si="7"/>
        <v>0.15464334147002984</v>
      </c>
    </row>
    <row r="167" spans="1:12" x14ac:dyDescent="0.2">
      <c r="A167" s="14">
        <v>28</v>
      </c>
      <c r="B167" s="53"/>
      <c r="C167" s="14">
        <v>206125700</v>
      </c>
      <c r="D167" s="26">
        <f t="shared" si="6"/>
        <v>1234800</v>
      </c>
      <c r="E167" s="78"/>
      <c r="F167" s="26"/>
      <c r="G167" s="16">
        <v>6.75</v>
      </c>
      <c r="H167" s="14"/>
      <c r="I167" s="17"/>
      <c r="K167" s="12">
        <f t="shared" si="8"/>
        <v>12.348000000000001</v>
      </c>
      <c r="L167" s="13">
        <f t="shared" si="7"/>
        <v>0.18293333333333334</v>
      </c>
    </row>
    <row r="168" spans="1:12" x14ac:dyDescent="0.2">
      <c r="A168" s="3">
        <v>1</v>
      </c>
      <c r="C168" s="3">
        <v>210053400</v>
      </c>
      <c r="D168" s="4">
        <f>(C168-C167)/4</f>
        <v>981925</v>
      </c>
      <c r="G168" s="5">
        <v>7.2210000000000001</v>
      </c>
      <c r="I168" s="1">
        <v>42583</v>
      </c>
      <c r="K168" s="12">
        <f t="shared" si="8"/>
        <v>9.8192500000000003</v>
      </c>
      <c r="L168" s="13">
        <f t="shared" si="7"/>
        <v>0.13598185846835617</v>
      </c>
    </row>
    <row r="169" spans="1:12" x14ac:dyDescent="0.2">
      <c r="A169" s="3">
        <v>8</v>
      </c>
      <c r="C169" s="3">
        <v>219322200</v>
      </c>
      <c r="D169" s="4">
        <f t="shared" si="6"/>
        <v>1324114.2857142857</v>
      </c>
      <c r="G169" s="5">
        <v>7.3550000000000004</v>
      </c>
      <c r="K169" s="12">
        <f t="shared" si="8"/>
        <v>13.241142857142856</v>
      </c>
      <c r="L169" s="13">
        <f t="shared" si="7"/>
        <v>0.18002913469942702</v>
      </c>
    </row>
    <row r="170" spans="1:12" x14ac:dyDescent="0.2">
      <c r="A170" s="3">
        <v>11</v>
      </c>
      <c r="C170" s="3">
        <v>222507100</v>
      </c>
      <c r="D170" s="4">
        <f t="shared" si="6"/>
        <v>1061633.3333333333</v>
      </c>
      <c r="G170" s="5">
        <v>7.1210000000000004</v>
      </c>
      <c r="K170" s="12">
        <f t="shared" si="8"/>
        <v>10.616333333333333</v>
      </c>
      <c r="L170" s="13">
        <f t="shared" si="7"/>
        <v>0.14908486635772128</v>
      </c>
    </row>
    <row r="171" spans="1:12" x14ac:dyDescent="0.2">
      <c r="A171" s="3">
        <v>15</v>
      </c>
      <c r="C171" s="3">
        <v>227063000</v>
      </c>
      <c r="D171" s="4">
        <f t="shared" si="6"/>
        <v>1138975</v>
      </c>
      <c r="G171" s="5">
        <v>7.2130000000000001</v>
      </c>
      <c r="K171" s="12">
        <f t="shared" si="8"/>
        <v>11.389749999999999</v>
      </c>
      <c r="L171" s="13">
        <f t="shared" si="7"/>
        <v>0.15790586441147927</v>
      </c>
    </row>
    <row r="172" spans="1:12" x14ac:dyDescent="0.2">
      <c r="A172" s="3">
        <v>30</v>
      </c>
      <c r="C172" s="3">
        <v>243692400</v>
      </c>
      <c r="D172" s="4">
        <f t="shared" si="6"/>
        <v>1108626.6666666667</v>
      </c>
      <c r="G172" s="5">
        <v>6.4409999999999998</v>
      </c>
      <c r="K172" s="12">
        <f t="shared" si="8"/>
        <v>11.086266666666667</v>
      </c>
      <c r="L172" s="13">
        <f t="shared" si="7"/>
        <v>0.1721202711794235</v>
      </c>
    </row>
    <row r="173" spans="1:12" x14ac:dyDescent="0.2">
      <c r="A173" s="14">
        <v>31</v>
      </c>
      <c r="B173" s="53"/>
      <c r="C173" s="14">
        <v>244610900</v>
      </c>
      <c r="D173" s="15">
        <f t="shared" si="6"/>
        <v>918500</v>
      </c>
      <c r="E173" s="75"/>
      <c r="F173" s="15"/>
      <c r="G173" s="16">
        <v>6.6689999999999996</v>
      </c>
      <c r="H173" s="14"/>
      <c r="I173" s="17"/>
      <c r="J173" s="64">
        <f>C173/164</f>
        <v>1491529.8780487804</v>
      </c>
      <c r="K173" s="12">
        <f t="shared" si="8"/>
        <v>9.1850000000000005</v>
      </c>
      <c r="L173" s="13">
        <f t="shared" si="7"/>
        <v>0.13772679562153248</v>
      </c>
    </row>
    <row r="174" spans="1:12" ht="15.75" x14ac:dyDescent="0.25">
      <c r="A174" s="3">
        <v>2</v>
      </c>
      <c r="C174" s="3">
        <v>246877700</v>
      </c>
      <c r="D174" s="4">
        <f>(C174-C173)/2</f>
        <v>1133400</v>
      </c>
      <c r="G174" s="33">
        <v>6.6840000000000002</v>
      </c>
      <c r="I174" s="1">
        <v>42614</v>
      </c>
      <c r="K174" s="12">
        <f t="shared" si="8"/>
        <v>11.334</v>
      </c>
      <c r="L174" s="13">
        <f t="shared" si="7"/>
        <v>0.16956912028725316</v>
      </c>
    </row>
    <row r="175" spans="1:12" x14ac:dyDescent="0.2">
      <c r="A175" s="3">
        <v>16</v>
      </c>
      <c r="C175" s="3">
        <v>262803300</v>
      </c>
      <c r="D175" s="4">
        <f t="shared" si="6"/>
        <v>1137542.857142857</v>
      </c>
      <c r="G175" s="5">
        <v>6.7</v>
      </c>
      <c r="K175" s="12">
        <f t="shared" si="8"/>
        <v>11.37542857142857</v>
      </c>
      <c r="L175" s="13">
        <f t="shared" si="7"/>
        <v>0.16978251599147121</v>
      </c>
    </row>
    <row r="176" spans="1:12" ht="15.75" x14ac:dyDescent="0.25">
      <c r="A176" s="3">
        <v>19</v>
      </c>
      <c r="C176" s="3">
        <v>265848100</v>
      </c>
      <c r="D176" s="4">
        <f t="shared" si="6"/>
        <v>1014933.3333333334</v>
      </c>
      <c r="G176" s="34">
        <v>6.3179999999999996</v>
      </c>
      <c r="K176" s="12">
        <f t="shared" si="8"/>
        <v>10.149333333333333</v>
      </c>
      <c r="L176" s="13">
        <f t="shared" si="7"/>
        <v>0.16064155323414583</v>
      </c>
    </row>
    <row r="177" spans="1:14" ht="15.75" x14ac:dyDescent="0.25">
      <c r="A177" s="3">
        <v>20</v>
      </c>
      <c r="C177" s="3">
        <v>267044100</v>
      </c>
      <c r="D177" s="4">
        <f t="shared" si="6"/>
        <v>1196000</v>
      </c>
      <c r="G177" s="33">
        <v>7.82</v>
      </c>
      <c r="K177" s="12">
        <f t="shared" si="8"/>
        <v>11.96</v>
      </c>
      <c r="L177" s="13">
        <f t="shared" si="7"/>
        <v>0.15294117647058825</v>
      </c>
    </row>
    <row r="178" spans="1:14" ht="15.75" x14ac:dyDescent="0.25">
      <c r="A178" s="3">
        <v>22</v>
      </c>
      <c r="C178" s="3">
        <v>269278200</v>
      </c>
      <c r="D178" s="4">
        <f t="shared" si="6"/>
        <v>1117050</v>
      </c>
      <c r="G178" s="33">
        <v>6.758</v>
      </c>
      <c r="K178" s="12">
        <f t="shared" si="8"/>
        <v>11.170500000000001</v>
      </c>
      <c r="L178" s="13">
        <f t="shared" si="7"/>
        <v>0.16529298609055934</v>
      </c>
    </row>
    <row r="179" spans="1:14" ht="15.75" x14ac:dyDescent="0.25">
      <c r="A179" s="14">
        <v>26</v>
      </c>
      <c r="B179" s="53"/>
      <c r="C179" s="14">
        <v>273713100</v>
      </c>
      <c r="D179" s="15">
        <f t="shared" si="6"/>
        <v>1108725</v>
      </c>
      <c r="E179" s="75"/>
      <c r="F179" s="15"/>
      <c r="G179" s="35">
        <v>6.9379999999999997</v>
      </c>
      <c r="H179" s="14"/>
      <c r="I179" s="17"/>
      <c r="K179" s="12">
        <f t="shared" si="8"/>
        <v>11.087249999999999</v>
      </c>
      <c r="L179" s="13">
        <f t="shared" si="7"/>
        <v>0.1598046987604497</v>
      </c>
    </row>
    <row r="180" spans="1:14" ht="15.75" x14ac:dyDescent="0.25">
      <c r="A180" s="3">
        <v>5</v>
      </c>
      <c r="C180" s="3">
        <v>283648400</v>
      </c>
      <c r="D180" s="4">
        <f>(C180-C179)/9</f>
        <v>1103922.2222222222</v>
      </c>
      <c r="G180" s="34">
        <v>6.96</v>
      </c>
      <c r="I180" s="1">
        <v>42644</v>
      </c>
      <c r="K180" s="12">
        <f t="shared" si="8"/>
        <v>11.039222222222222</v>
      </c>
      <c r="L180" s="13">
        <f t="shared" si="7"/>
        <v>0.15860951468710091</v>
      </c>
    </row>
    <row r="181" spans="1:14" ht="15.75" x14ac:dyDescent="0.25">
      <c r="A181" s="3">
        <v>13</v>
      </c>
      <c r="C181" s="3">
        <v>292518100</v>
      </c>
      <c r="D181" s="4">
        <f t="shared" si="6"/>
        <v>1108712.5</v>
      </c>
      <c r="G181" s="34">
        <v>6.58</v>
      </c>
      <c r="K181" s="12">
        <f t="shared" si="8"/>
        <v>11.087125</v>
      </c>
      <c r="L181" s="13">
        <f t="shared" si="7"/>
        <v>0.16849734042553191</v>
      </c>
    </row>
    <row r="182" spans="1:14" ht="15.75" x14ac:dyDescent="0.25">
      <c r="A182" s="3">
        <v>14</v>
      </c>
      <c r="C182" s="3">
        <v>293927600</v>
      </c>
      <c r="D182" s="4">
        <f t="shared" si="6"/>
        <v>1409500</v>
      </c>
      <c r="G182" s="34">
        <v>7.0060000000000002</v>
      </c>
      <c r="K182" s="12">
        <f t="shared" si="8"/>
        <v>14.095000000000001</v>
      </c>
      <c r="L182" s="13">
        <f t="shared" si="7"/>
        <v>0.20118469882957465</v>
      </c>
    </row>
    <row r="183" spans="1:14" ht="15.75" x14ac:dyDescent="0.25">
      <c r="A183" s="3">
        <v>17</v>
      </c>
      <c r="C183" s="3">
        <v>297139100</v>
      </c>
      <c r="D183" s="4">
        <f t="shared" si="6"/>
        <v>1070500</v>
      </c>
      <c r="G183" s="34">
        <v>7.0750000000000002</v>
      </c>
      <c r="J183" s="61" t="s">
        <v>11</v>
      </c>
      <c r="K183" s="12">
        <f t="shared" si="8"/>
        <v>10.705</v>
      </c>
      <c r="L183" s="13">
        <f t="shared" si="7"/>
        <v>0.15130742049469964</v>
      </c>
    </row>
    <row r="184" spans="1:14" ht="15.75" x14ac:dyDescent="0.25">
      <c r="A184" s="3">
        <v>21</v>
      </c>
      <c r="C184" s="3">
        <v>301414300</v>
      </c>
      <c r="D184" s="4">
        <f t="shared" si="6"/>
        <v>1068800</v>
      </c>
      <c r="G184" s="34">
        <v>6.8789999999999996</v>
      </c>
      <c r="K184" s="12">
        <f t="shared" si="8"/>
        <v>10.688000000000001</v>
      </c>
      <c r="L184" s="13">
        <f t="shared" si="7"/>
        <v>0.15537142026457335</v>
      </c>
    </row>
    <row r="185" spans="1:14" ht="15.75" x14ac:dyDescent="0.25">
      <c r="A185" s="3">
        <v>24</v>
      </c>
      <c r="C185" s="3">
        <v>305938400</v>
      </c>
      <c r="D185" s="4">
        <f>(C185-C184)/(A185-A184)</f>
        <v>1508033.3333333333</v>
      </c>
      <c r="G185" s="34">
        <v>6.774</v>
      </c>
      <c r="K185" s="12">
        <f t="shared" si="8"/>
        <v>15.080333333333332</v>
      </c>
      <c r="L185" s="13">
        <f>D185/(G185*1000000)</f>
        <v>0.2226208050388741</v>
      </c>
    </row>
    <row r="186" spans="1:14" ht="15.75" x14ac:dyDescent="0.25">
      <c r="A186" s="14">
        <v>31</v>
      </c>
      <c r="B186" s="53"/>
      <c r="C186" s="14">
        <v>312642000</v>
      </c>
      <c r="D186" s="15">
        <f>(C186-C185)/(A186-A185)</f>
        <v>957657.14285714284</v>
      </c>
      <c r="E186" s="75"/>
      <c r="F186" s="15"/>
      <c r="G186" s="36">
        <v>7.8070000000000004</v>
      </c>
      <c r="H186" s="14"/>
      <c r="I186" s="17"/>
      <c r="K186" s="12">
        <f t="shared" si="8"/>
        <v>9.5765714285714285</v>
      </c>
      <c r="L186" s="13">
        <f>D186/(G186*1000000)</f>
        <v>0.12266647148163735</v>
      </c>
      <c r="M186" s="27">
        <f>(C186-C120)/241</f>
        <v>1210804.5643153526</v>
      </c>
      <c r="N186" s="2" t="s">
        <v>12</v>
      </c>
    </row>
    <row r="187" spans="1:14" x14ac:dyDescent="0.2">
      <c r="A187" s="3">
        <v>2</v>
      </c>
      <c r="C187" s="3">
        <v>314463400</v>
      </c>
      <c r="D187" s="4">
        <f>(C187-C186)/2</f>
        <v>910700</v>
      </c>
      <c r="G187" s="5">
        <v>6.57</v>
      </c>
      <c r="I187" s="1">
        <v>42690</v>
      </c>
      <c r="K187" s="12">
        <f t="shared" si="8"/>
        <v>9.1069999999999993</v>
      </c>
      <c r="L187" s="13">
        <f>D187/(G187*1000000)</f>
        <v>0.13861491628614916</v>
      </c>
    </row>
    <row r="188" spans="1:14" x14ac:dyDescent="0.2">
      <c r="A188" s="3">
        <v>10</v>
      </c>
      <c r="C188" s="3">
        <v>323569100</v>
      </c>
      <c r="D188" s="4">
        <f t="shared" ref="D188:D248" si="9">(C188-C187)/(A188-A187)</f>
        <v>1138212.5</v>
      </c>
      <c r="G188" s="5">
        <v>6.4429999999999996</v>
      </c>
      <c r="K188" s="12">
        <f t="shared" si="8"/>
        <v>11.382125</v>
      </c>
      <c r="L188" s="13">
        <f t="shared" ref="L188:L248" si="10">D188/(G188*1000000)</f>
        <v>0.17665877696725127</v>
      </c>
    </row>
    <row r="189" spans="1:14" x14ac:dyDescent="0.2">
      <c r="A189" s="3">
        <v>14</v>
      </c>
      <c r="C189" s="3">
        <v>327847700</v>
      </c>
      <c r="D189" s="4">
        <f t="shared" si="9"/>
        <v>1069650</v>
      </c>
      <c r="G189" s="5">
        <v>6.4409999999999998</v>
      </c>
      <c r="K189" s="12">
        <f t="shared" si="8"/>
        <v>10.6965</v>
      </c>
      <c r="L189" s="13">
        <f t="shared" si="10"/>
        <v>0.16606893339543549</v>
      </c>
    </row>
    <row r="190" spans="1:14" x14ac:dyDescent="0.2">
      <c r="A190" s="3">
        <v>15</v>
      </c>
      <c r="C190" s="3">
        <v>329050800</v>
      </c>
      <c r="D190" s="4">
        <f t="shared" si="9"/>
        <v>1203100</v>
      </c>
      <c r="G190" s="5">
        <v>6.883</v>
      </c>
      <c r="K190" s="12">
        <f t="shared" si="8"/>
        <v>12.031000000000001</v>
      </c>
      <c r="L190" s="13">
        <f t="shared" si="10"/>
        <v>0.17479296818247858</v>
      </c>
    </row>
    <row r="191" spans="1:14" x14ac:dyDescent="0.2">
      <c r="A191" s="3">
        <v>23</v>
      </c>
      <c r="C191" s="3">
        <v>338312400</v>
      </c>
      <c r="D191" s="4">
        <f t="shared" si="9"/>
        <v>1157700</v>
      </c>
      <c r="G191" s="5">
        <v>6.867</v>
      </c>
      <c r="K191" s="12">
        <f t="shared" si="8"/>
        <v>11.577</v>
      </c>
      <c r="L191" s="13">
        <f t="shared" si="10"/>
        <v>0.16858890345128877</v>
      </c>
    </row>
    <row r="192" spans="1:14" x14ac:dyDescent="0.2">
      <c r="A192" s="14">
        <v>30</v>
      </c>
      <c r="B192" s="53"/>
      <c r="C192" s="14">
        <v>344896000</v>
      </c>
      <c r="D192" s="15">
        <f t="shared" si="9"/>
        <v>940514.28571428568</v>
      </c>
      <c r="E192" s="75"/>
      <c r="F192" s="15"/>
      <c r="G192" s="16">
        <v>6.9550000000000001</v>
      </c>
      <c r="H192" s="14"/>
      <c r="I192" s="17"/>
      <c r="K192" s="12">
        <f t="shared" si="8"/>
        <v>9.4051428571428577</v>
      </c>
      <c r="L192" s="13">
        <f t="shared" si="10"/>
        <v>0.13522850980794907</v>
      </c>
      <c r="M192" s="27">
        <f>(C192-C126)/271</f>
        <v>1130828.413284133</v>
      </c>
      <c r="N192" s="2" t="s">
        <v>12</v>
      </c>
    </row>
    <row r="193" spans="1:21" x14ac:dyDescent="0.2">
      <c r="A193" s="3">
        <v>2</v>
      </c>
      <c r="C193" s="3">
        <v>348567900</v>
      </c>
      <c r="D193" s="4">
        <f>(C193-C192)/2</f>
        <v>1835950</v>
      </c>
      <c r="G193" s="5">
        <v>6.7409999999999997</v>
      </c>
      <c r="I193" s="1">
        <v>42720</v>
      </c>
      <c r="K193" s="12">
        <f t="shared" si="8"/>
        <v>18.359500000000001</v>
      </c>
      <c r="L193" s="13">
        <f t="shared" si="10"/>
        <v>0.27235573357068682</v>
      </c>
    </row>
    <row r="194" spans="1:21" x14ac:dyDescent="0.2">
      <c r="A194" s="3">
        <v>7</v>
      </c>
      <c r="C194" s="3">
        <v>354576500</v>
      </c>
      <c r="D194" s="4">
        <f t="shared" si="9"/>
        <v>1201720</v>
      </c>
      <c r="G194" s="5">
        <v>7.16</v>
      </c>
      <c r="K194" s="12">
        <f t="shared" ref="K194:K257" si="11">D194/100000</f>
        <v>12.017200000000001</v>
      </c>
      <c r="L194" s="13">
        <f t="shared" si="10"/>
        <v>0.16783798882681564</v>
      </c>
    </row>
    <row r="195" spans="1:21" x14ac:dyDescent="0.2">
      <c r="A195" s="3">
        <v>15</v>
      </c>
      <c r="C195" s="3">
        <v>363821600</v>
      </c>
      <c r="D195" s="4">
        <f t="shared" si="9"/>
        <v>1155637.5</v>
      </c>
      <c r="G195" s="5">
        <v>6.9189999999999996</v>
      </c>
      <c r="K195" s="12">
        <f t="shared" si="11"/>
        <v>11.556374999999999</v>
      </c>
      <c r="L195" s="13">
        <f t="shared" si="10"/>
        <v>0.16702377511201041</v>
      </c>
    </row>
    <row r="196" spans="1:21" x14ac:dyDescent="0.2">
      <c r="A196" s="3">
        <v>20</v>
      </c>
      <c r="C196" s="3">
        <v>370229700</v>
      </c>
      <c r="D196" s="4">
        <f t="shared" si="9"/>
        <v>1281620</v>
      </c>
      <c r="G196" s="5">
        <v>6.952</v>
      </c>
      <c r="K196" s="12">
        <f t="shared" si="11"/>
        <v>12.8162</v>
      </c>
      <c r="L196" s="13">
        <f t="shared" si="10"/>
        <v>0.18435270425776754</v>
      </c>
    </row>
    <row r="197" spans="1:21" ht="15.75" x14ac:dyDescent="0.25">
      <c r="A197" s="3">
        <v>23</v>
      </c>
      <c r="C197" s="3">
        <v>373358600</v>
      </c>
      <c r="D197" s="4">
        <f t="shared" si="9"/>
        <v>1042966.6666666666</v>
      </c>
      <c r="G197" s="34">
        <v>7.0389999999999997</v>
      </c>
      <c r="K197" s="12">
        <f t="shared" si="11"/>
        <v>10.429666666666666</v>
      </c>
      <c r="L197" s="13">
        <f t="shared" si="10"/>
        <v>0.1481697210778046</v>
      </c>
    </row>
    <row r="198" spans="1:21" x14ac:dyDescent="0.2">
      <c r="A198" s="3">
        <v>27</v>
      </c>
      <c r="C198" s="3">
        <v>378187400</v>
      </c>
      <c r="D198" s="4">
        <f t="shared" si="9"/>
        <v>1207200</v>
      </c>
      <c r="G198" s="5">
        <v>7.1280000000000001</v>
      </c>
      <c r="K198" s="12">
        <f t="shared" si="11"/>
        <v>12.071999999999999</v>
      </c>
      <c r="L198" s="13">
        <f t="shared" si="10"/>
        <v>0.16936026936026935</v>
      </c>
    </row>
    <row r="199" spans="1:21" x14ac:dyDescent="0.2">
      <c r="A199" s="14">
        <v>29</v>
      </c>
      <c r="B199" s="53"/>
      <c r="C199" s="14">
        <v>381574500</v>
      </c>
      <c r="D199" s="15">
        <f t="shared" si="9"/>
        <v>1693550</v>
      </c>
      <c r="E199" s="75"/>
      <c r="F199" s="15"/>
      <c r="G199" s="16">
        <v>7.0960000000000001</v>
      </c>
      <c r="H199" s="14"/>
      <c r="I199" s="17"/>
      <c r="K199" s="12">
        <f t="shared" si="11"/>
        <v>16.935500000000001</v>
      </c>
      <c r="L199" s="13">
        <f t="shared" si="10"/>
        <v>0.23866262683201803</v>
      </c>
      <c r="M199" s="27">
        <f>(C199-C126)/300</f>
        <v>1143776.6666666667</v>
      </c>
      <c r="N199" s="2" t="s">
        <v>12</v>
      </c>
    </row>
    <row r="200" spans="1:21" x14ac:dyDescent="0.2">
      <c r="A200" s="3">
        <v>3</v>
      </c>
      <c r="C200" s="3">
        <v>386788800</v>
      </c>
      <c r="D200" s="4">
        <f>(C200-C199)/5</f>
        <v>1042860</v>
      </c>
      <c r="G200" s="5">
        <v>7.2779999999999996</v>
      </c>
      <c r="I200" s="1">
        <v>42736</v>
      </c>
      <c r="K200" s="12">
        <f t="shared" si="11"/>
        <v>10.428599999999999</v>
      </c>
      <c r="L200" s="13">
        <f t="shared" si="10"/>
        <v>0.14328936521022259</v>
      </c>
      <c r="U200" s="3"/>
    </row>
    <row r="201" spans="1:21" x14ac:dyDescent="0.2">
      <c r="A201" s="3">
        <v>6</v>
      </c>
      <c r="C201" s="3">
        <v>390603200</v>
      </c>
      <c r="D201" s="4">
        <f t="shared" si="9"/>
        <v>1271466.6666666667</v>
      </c>
      <c r="G201" s="5">
        <v>6.8970000000000002</v>
      </c>
      <c r="K201" s="12">
        <f t="shared" si="11"/>
        <v>12.714666666666668</v>
      </c>
      <c r="L201" s="13">
        <f t="shared" si="10"/>
        <v>0.18435068387221498</v>
      </c>
    </row>
    <row r="202" spans="1:21" x14ac:dyDescent="0.2">
      <c r="A202" s="3">
        <v>11</v>
      </c>
      <c r="C202" s="3">
        <v>396356800</v>
      </c>
      <c r="D202" s="4">
        <f t="shared" si="9"/>
        <v>1150720</v>
      </c>
      <c r="G202" s="5">
        <v>7.3840000000000003</v>
      </c>
      <c r="K202" s="12">
        <f t="shared" si="11"/>
        <v>11.507199999999999</v>
      </c>
      <c r="L202" s="13">
        <f t="shared" si="10"/>
        <v>0.15583965330444205</v>
      </c>
    </row>
    <row r="203" spans="1:21" x14ac:dyDescent="0.2">
      <c r="A203" s="3">
        <v>13</v>
      </c>
      <c r="C203" s="3">
        <v>397474000</v>
      </c>
      <c r="D203" s="4">
        <f t="shared" si="9"/>
        <v>558600</v>
      </c>
      <c r="G203" s="5">
        <v>7.2549999999999999</v>
      </c>
      <c r="J203" s="65">
        <v>0.34375</v>
      </c>
      <c r="K203" s="12">
        <f t="shared" si="11"/>
        <v>5.5860000000000003</v>
      </c>
      <c r="L203" s="13">
        <f t="shared" si="10"/>
        <v>7.6995175740868366E-2</v>
      </c>
    </row>
    <row r="204" spans="1:21" x14ac:dyDescent="0.2">
      <c r="A204" s="3">
        <v>17</v>
      </c>
      <c r="C204" s="3">
        <v>403949900</v>
      </c>
      <c r="D204" s="4">
        <f t="shared" si="9"/>
        <v>1618975</v>
      </c>
      <c r="G204" s="5">
        <v>7.3609999999999998</v>
      </c>
      <c r="J204" s="65">
        <v>0.59027777777777779</v>
      </c>
      <c r="K204" s="12">
        <f t="shared" si="11"/>
        <v>16.18975</v>
      </c>
      <c r="L204" s="13">
        <f t="shared" si="10"/>
        <v>0.219939546257302</v>
      </c>
    </row>
    <row r="205" spans="1:21" x14ac:dyDescent="0.2">
      <c r="A205" s="3">
        <v>18</v>
      </c>
      <c r="C205" s="3">
        <v>404960600</v>
      </c>
      <c r="D205" s="4">
        <f t="shared" si="9"/>
        <v>1010700</v>
      </c>
      <c r="G205" s="5">
        <v>7.22</v>
      </c>
      <c r="K205" s="12">
        <f t="shared" si="11"/>
        <v>10.106999999999999</v>
      </c>
      <c r="L205" s="13">
        <f t="shared" si="10"/>
        <v>0.13998614958448755</v>
      </c>
    </row>
    <row r="206" spans="1:21" x14ac:dyDescent="0.2">
      <c r="A206" s="3">
        <v>23</v>
      </c>
      <c r="C206" s="3">
        <v>410963600</v>
      </c>
      <c r="D206" s="4">
        <f t="shared" si="9"/>
        <v>1200600</v>
      </c>
      <c r="G206" s="5">
        <v>7.6769999999999996</v>
      </c>
      <c r="K206" s="12">
        <f t="shared" si="11"/>
        <v>12.006</v>
      </c>
      <c r="L206" s="13">
        <f t="shared" si="10"/>
        <v>0.1563892145369285</v>
      </c>
    </row>
    <row r="207" spans="1:21" x14ac:dyDescent="0.2">
      <c r="A207" s="14">
        <v>31</v>
      </c>
      <c r="B207" s="53"/>
      <c r="C207" s="14">
        <v>422024700</v>
      </c>
      <c r="D207" s="15">
        <f t="shared" si="9"/>
        <v>1382637.5</v>
      </c>
      <c r="E207" s="75"/>
      <c r="F207" s="15"/>
      <c r="G207" s="16">
        <v>7.1260000000000003</v>
      </c>
      <c r="H207" s="14"/>
      <c r="I207" s="17"/>
      <c r="K207" s="12">
        <f t="shared" si="11"/>
        <v>13.826375000000001</v>
      </c>
      <c r="L207" s="13">
        <f t="shared" si="10"/>
        <v>0.19402715408363738</v>
      </c>
      <c r="M207" s="27">
        <f>(C207-C126)/333</f>
        <v>1151901.5015015015</v>
      </c>
      <c r="N207" s="2" t="s">
        <v>13</v>
      </c>
      <c r="P207" s="27">
        <f>(C207-C160)/215</f>
        <v>1160485.5813953488</v>
      </c>
      <c r="Q207" t="s">
        <v>14</v>
      </c>
    </row>
    <row r="208" spans="1:21" ht="15.75" x14ac:dyDescent="0.25">
      <c r="A208" s="3">
        <v>2</v>
      </c>
      <c r="C208" s="3">
        <v>424290400</v>
      </c>
      <c r="D208" s="4">
        <f>(C208-C207)/2</f>
        <v>1132850</v>
      </c>
      <c r="G208" s="34">
        <v>6.9470000000000001</v>
      </c>
      <c r="I208" s="1">
        <v>42783</v>
      </c>
      <c r="K208" s="12">
        <f t="shared" si="11"/>
        <v>11.3285</v>
      </c>
      <c r="L208" s="13">
        <f t="shared" si="10"/>
        <v>0.1630703900964445</v>
      </c>
    </row>
    <row r="209" spans="1:17" ht="15.75" x14ac:dyDescent="0.25">
      <c r="A209" s="3">
        <v>3</v>
      </c>
      <c r="C209" s="3">
        <v>425537200</v>
      </c>
      <c r="D209" s="4">
        <f t="shared" si="9"/>
        <v>1246800</v>
      </c>
      <c r="G209" s="33">
        <v>7.1529999999999996</v>
      </c>
      <c r="K209" s="12">
        <f t="shared" si="11"/>
        <v>12.468</v>
      </c>
      <c r="L209" s="13">
        <f t="shared" si="10"/>
        <v>0.17430448762756887</v>
      </c>
    </row>
    <row r="210" spans="1:17" ht="15.75" x14ac:dyDescent="0.25">
      <c r="A210" s="3">
        <v>13</v>
      </c>
      <c r="C210" s="3">
        <v>437903400</v>
      </c>
      <c r="D210" s="4">
        <f t="shared" si="9"/>
        <v>1236620</v>
      </c>
      <c r="G210" s="33">
        <v>7.3049999999999997</v>
      </c>
      <c r="K210" s="12">
        <f t="shared" si="11"/>
        <v>12.366199999999999</v>
      </c>
      <c r="L210" s="13">
        <f t="shared" si="10"/>
        <v>0.16928405201916497</v>
      </c>
    </row>
    <row r="211" spans="1:17" ht="15.75" x14ac:dyDescent="0.25">
      <c r="A211" s="3">
        <v>23</v>
      </c>
      <c r="C211" s="3">
        <v>450215800</v>
      </c>
      <c r="D211" s="4">
        <f t="shared" si="9"/>
        <v>1231240</v>
      </c>
      <c r="G211" s="33">
        <v>6.8159999999999998</v>
      </c>
      <c r="K211" s="12">
        <f t="shared" si="11"/>
        <v>12.3124</v>
      </c>
      <c r="L211" s="13">
        <f t="shared" si="10"/>
        <v>0.18063967136150236</v>
      </c>
    </row>
    <row r="212" spans="1:17" ht="15.75" x14ac:dyDescent="0.25">
      <c r="A212" s="3">
        <v>27</v>
      </c>
      <c r="C212" s="3">
        <v>454957700</v>
      </c>
      <c r="D212" s="4">
        <f t="shared" si="9"/>
        <v>1185475</v>
      </c>
      <c r="G212" s="33">
        <v>7.0439999999999996</v>
      </c>
      <c r="K212" s="12">
        <f t="shared" si="11"/>
        <v>11.854749999999999</v>
      </c>
      <c r="L212" s="13">
        <f t="shared" si="10"/>
        <v>0.16829571266325952</v>
      </c>
    </row>
    <row r="213" spans="1:17" ht="15.75" x14ac:dyDescent="0.25">
      <c r="A213" s="14">
        <v>28</v>
      </c>
      <c r="B213" s="53"/>
      <c r="C213" s="14">
        <v>455885100</v>
      </c>
      <c r="D213" s="15">
        <f t="shared" si="9"/>
        <v>927400</v>
      </c>
      <c r="E213" s="75"/>
      <c r="F213" s="15"/>
      <c r="G213" s="36">
        <v>6.91</v>
      </c>
      <c r="H213" s="14"/>
      <c r="I213" s="17"/>
      <c r="K213" s="12">
        <f t="shared" si="11"/>
        <v>9.2739999999999991</v>
      </c>
      <c r="L213" s="13">
        <f t="shared" si="10"/>
        <v>0.13421128798842258</v>
      </c>
      <c r="M213" s="27"/>
    </row>
    <row r="214" spans="1:17" x14ac:dyDescent="0.2">
      <c r="A214" s="3">
        <v>1</v>
      </c>
      <c r="C214" s="3">
        <v>457221500</v>
      </c>
      <c r="D214" s="4">
        <f>(C214-C213)/1</f>
        <v>1336400</v>
      </c>
      <c r="G214" s="5">
        <v>7.367</v>
      </c>
      <c r="I214" s="1">
        <v>42811</v>
      </c>
      <c r="K214" s="12">
        <f t="shared" si="11"/>
        <v>13.364000000000001</v>
      </c>
      <c r="L214" s="13">
        <f t="shared" si="10"/>
        <v>0.1814035564001629</v>
      </c>
    </row>
    <row r="215" spans="1:17" x14ac:dyDescent="0.2">
      <c r="A215" s="3">
        <v>2</v>
      </c>
      <c r="C215" s="3">
        <v>458430500</v>
      </c>
      <c r="D215" s="4">
        <f t="shared" si="9"/>
        <v>1209000</v>
      </c>
      <c r="G215" s="5">
        <v>6.4039999999999999</v>
      </c>
      <c r="K215" s="12">
        <f t="shared" si="11"/>
        <v>12.09</v>
      </c>
      <c r="L215" s="13">
        <f t="shared" si="10"/>
        <v>0.18878825733916302</v>
      </c>
    </row>
    <row r="216" spans="1:17" x14ac:dyDescent="0.2">
      <c r="A216" s="3">
        <v>10</v>
      </c>
      <c r="C216" s="3">
        <v>467484400</v>
      </c>
      <c r="D216" s="4">
        <f t="shared" si="9"/>
        <v>1131737.5</v>
      </c>
      <c r="G216" s="5">
        <v>7.3250000000000002</v>
      </c>
      <c r="K216" s="12">
        <f t="shared" si="11"/>
        <v>11.317375</v>
      </c>
      <c r="L216" s="13">
        <f t="shared" si="10"/>
        <v>0.15450341296928327</v>
      </c>
    </row>
    <row r="217" spans="1:17" x14ac:dyDescent="0.2">
      <c r="A217" s="3">
        <v>20</v>
      </c>
      <c r="C217" s="3">
        <v>480327500</v>
      </c>
      <c r="D217" s="4">
        <f t="shared" si="9"/>
        <v>1284310</v>
      </c>
      <c r="G217" s="5">
        <v>7.8419999999999996</v>
      </c>
      <c r="K217" s="12">
        <f t="shared" si="11"/>
        <v>12.8431</v>
      </c>
      <c r="L217" s="13">
        <f t="shared" si="10"/>
        <v>0.16377327212445805</v>
      </c>
    </row>
    <row r="218" spans="1:17" x14ac:dyDescent="0.2">
      <c r="A218" s="3">
        <v>21</v>
      </c>
      <c r="C218" s="3">
        <v>481697100</v>
      </c>
      <c r="D218" s="4">
        <f t="shared" si="9"/>
        <v>1369600</v>
      </c>
      <c r="G218" s="5">
        <v>7.5979999999999999</v>
      </c>
      <c r="K218" s="12">
        <f t="shared" si="11"/>
        <v>13.696</v>
      </c>
      <c r="L218" s="13">
        <f t="shared" si="10"/>
        <v>0.18025796262174257</v>
      </c>
    </row>
    <row r="219" spans="1:17" x14ac:dyDescent="0.2">
      <c r="A219" s="3">
        <v>22</v>
      </c>
      <c r="C219" s="3">
        <v>482837700</v>
      </c>
      <c r="D219" s="4">
        <f t="shared" si="9"/>
        <v>1140600</v>
      </c>
      <c r="G219" s="5">
        <v>7.7050000000000001</v>
      </c>
      <c r="K219" s="12">
        <f t="shared" si="11"/>
        <v>11.406000000000001</v>
      </c>
      <c r="L219" s="13">
        <f t="shared" si="10"/>
        <v>0.14803374432186892</v>
      </c>
    </row>
    <row r="220" spans="1:17" x14ac:dyDescent="0.2">
      <c r="A220" s="3">
        <v>24</v>
      </c>
      <c r="C220" s="3">
        <v>485284600</v>
      </c>
      <c r="D220" s="4">
        <f t="shared" si="9"/>
        <v>1223450</v>
      </c>
      <c r="G220" s="5">
        <v>7.452</v>
      </c>
      <c r="K220" s="12">
        <f t="shared" si="11"/>
        <v>12.234500000000001</v>
      </c>
      <c r="L220" s="13">
        <f t="shared" si="10"/>
        <v>0.16417740203972089</v>
      </c>
    </row>
    <row r="221" spans="1:17" x14ac:dyDescent="0.2">
      <c r="A221" s="3">
        <v>27</v>
      </c>
      <c r="C221" s="3">
        <v>489276100</v>
      </c>
      <c r="D221" s="4">
        <f t="shared" si="9"/>
        <v>1330500</v>
      </c>
      <c r="G221" s="5">
        <v>7.2990000000000004</v>
      </c>
      <c r="K221" s="12">
        <f t="shared" si="11"/>
        <v>13.305</v>
      </c>
      <c r="L221" s="13">
        <f t="shared" si="10"/>
        <v>0.18228524455404849</v>
      </c>
    </row>
    <row r="222" spans="1:17" x14ac:dyDescent="0.2">
      <c r="A222" s="14">
        <v>30</v>
      </c>
      <c r="B222" s="53"/>
      <c r="C222" s="14">
        <v>493395500</v>
      </c>
      <c r="D222" s="15">
        <f t="shared" si="9"/>
        <v>1373133.3333333333</v>
      </c>
      <c r="E222" s="75"/>
      <c r="F222" s="15"/>
      <c r="G222" s="16">
        <v>7.923</v>
      </c>
      <c r="H222" s="14"/>
      <c r="I222" s="17"/>
      <c r="K222" s="12">
        <f t="shared" si="11"/>
        <v>13.731333333333332</v>
      </c>
      <c r="L222" s="13">
        <f t="shared" si="10"/>
        <v>0.17330977323404434</v>
      </c>
      <c r="P222" s="27">
        <f>(C222-C160)/273</f>
        <v>1175367.0329670329</v>
      </c>
      <c r="Q222" t="s">
        <v>14</v>
      </c>
    </row>
    <row r="223" spans="1:17" x14ac:dyDescent="0.2">
      <c r="A223" s="3">
        <v>5</v>
      </c>
      <c r="C223" s="3">
        <v>503212700</v>
      </c>
      <c r="D223" s="4">
        <f>(C223-C222)/6</f>
        <v>1636200</v>
      </c>
      <c r="G223" s="5">
        <v>8.093</v>
      </c>
      <c r="I223" s="1">
        <v>42842</v>
      </c>
      <c r="K223" s="12">
        <f t="shared" si="11"/>
        <v>16.361999999999998</v>
      </c>
      <c r="L223" s="13">
        <f t="shared" si="10"/>
        <v>0.20217471889287039</v>
      </c>
    </row>
    <row r="224" spans="1:17" x14ac:dyDescent="0.2">
      <c r="A224" s="3">
        <v>19</v>
      </c>
      <c r="C224" s="3">
        <v>522903500</v>
      </c>
      <c r="D224" s="4">
        <f t="shared" si="9"/>
        <v>1406485.7142857143</v>
      </c>
      <c r="G224" s="5">
        <v>7.5140000000000002</v>
      </c>
      <c r="K224" s="12">
        <f t="shared" si="11"/>
        <v>14.064857142857143</v>
      </c>
      <c r="L224" s="13">
        <f t="shared" si="10"/>
        <v>0.18718202213011903</v>
      </c>
    </row>
    <row r="225" spans="1:17" x14ac:dyDescent="0.2">
      <c r="A225" s="3">
        <v>24</v>
      </c>
      <c r="C225" s="3">
        <v>529698700</v>
      </c>
      <c r="D225" s="4">
        <f t="shared" si="9"/>
        <v>1359040</v>
      </c>
      <c r="G225" s="5">
        <v>7.6580000000000004</v>
      </c>
      <c r="K225" s="12">
        <f t="shared" si="11"/>
        <v>13.590400000000001</v>
      </c>
      <c r="L225" s="13">
        <f t="shared" si="10"/>
        <v>0.17746670148863933</v>
      </c>
    </row>
    <row r="226" spans="1:17" x14ac:dyDescent="0.2">
      <c r="A226" s="14">
        <v>27</v>
      </c>
      <c r="B226" s="53"/>
      <c r="C226" s="14">
        <v>533452000</v>
      </c>
      <c r="D226" s="15">
        <f t="shared" si="9"/>
        <v>1251100</v>
      </c>
      <c r="E226" s="75"/>
      <c r="F226" s="15"/>
      <c r="G226" s="16">
        <v>7.9960000000000004</v>
      </c>
      <c r="H226" s="14"/>
      <c r="I226" s="17"/>
      <c r="K226" s="12">
        <f t="shared" si="11"/>
        <v>12.510999999999999</v>
      </c>
      <c r="L226" s="13">
        <f t="shared" si="10"/>
        <v>0.15646573286643323</v>
      </c>
      <c r="P226" s="27">
        <f>(C226-C160)/301</f>
        <v>1199108.6378737541</v>
      </c>
    </row>
    <row r="227" spans="1:17" x14ac:dyDescent="0.2">
      <c r="A227" s="3">
        <v>1</v>
      </c>
      <c r="C227" s="3">
        <v>538731800</v>
      </c>
      <c r="D227" s="4">
        <f>(C227-C226)/4</f>
        <v>1319950</v>
      </c>
      <c r="G227" s="5">
        <v>8.0069999999999997</v>
      </c>
      <c r="I227" s="1">
        <v>42872</v>
      </c>
      <c r="K227" s="12">
        <f t="shared" si="11"/>
        <v>13.1995</v>
      </c>
      <c r="L227" s="13">
        <f t="shared" si="10"/>
        <v>0.16484950668165355</v>
      </c>
    </row>
    <row r="228" spans="1:17" x14ac:dyDescent="0.2">
      <c r="A228" s="3">
        <v>9</v>
      </c>
      <c r="C228" s="3">
        <v>549557400</v>
      </c>
      <c r="D228" s="4">
        <f t="shared" si="9"/>
        <v>1353200</v>
      </c>
      <c r="G228" s="5">
        <v>7.7069999999999999</v>
      </c>
      <c r="K228" s="12">
        <f t="shared" si="11"/>
        <v>13.532</v>
      </c>
      <c r="L228" s="13">
        <f t="shared" si="10"/>
        <v>0.17558064097573634</v>
      </c>
    </row>
    <row r="229" spans="1:17" x14ac:dyDescent="0.2">
      <c r="A229" s="3">
        <v>10</v>
      </c>
      <c r="C229" s="3">
        <v>551093600</v>
      </c>
      <c r="D229" s="4">
        <f t="shared" si="9"/>
        <v>1536200</v>
      </c>
      <c r="G229" s="5">
        <v>7.601</v>
      </c>
      <c r="K229" s="12">
        <f t="shared" si="11"/>
        <v>15.362</v>
      </c>
      <c r="L229" s="13">
        <f t="shared" si="10"/>
        <v>0.20210498618602815</v>
      </c>
    </row>
    <row r="230" spans="1:17" x14ac:dyDescent="0.2">
      <c r="A230" s="3">
        <v>11</v>
      </c>
      <c r="C230" s="3">
        <v>552368400</v>
      </c>
      <c r="D230" s="4">
        <f t="shared" si="9"/>
        <v>1274800</v>
      </c>
      <c r="G230" s="5">
        <v>7.6760000000000002</v>
      </c>
      <c r="K230" s="12">
        <f t="shared" si="11"/>
        <v>12.747999999999999</v>
      </c>
      <c r="L230" s="13">
        <f t="shared" si="10"/>
        <v>0.16607608129233975</v>
      </c>
    </row>
    <row r="231" spans="1:17" x14ac:dyDescent="0.2">
      <c r="A231" s="3">
        <v>12</v>
      </c>
      <c r="C231" s="3">
        <v>553340300</v>
      </c>
      <c r="D231" s="4">
        <f t="shared" si="9"/>
        <v>971900</v>
      </c>
      <c r="G231" s="5">
        <v>7.4690000000000003</v>
      </c>
      <c r="K231" s="12">
        <f t="shared" si="11"/>
        <v>9.7189999999999994</v>
      </c>
      <c r="L231" s="13">
        <f t="shared" si="10"/>
        <v>0.13012451466059713</v>
      </c>
    </row>
    <row r="232" spans="1:17" x14ac:dyDescent="0.2">
      <c r="A232" s="3">
        <v>15</v>
      </c>
      <c r="C232" s="3">
        <v>558246000</v>
      </c>
      <c r="D232" s="4">
        <f t="shared" si="9"/>
        <v>1635233.3333333333</v>
      </c>
      <c r="G232" s="5">
        <v>8.5960000000000001</v>
      </c>
      <c r="K232" s="12">
        <f t="shared" si="11"/>
        <v>16.352333333333334</v>
      </c>
      <c r="L232" s="13">
        <f t="shared" si="10"/>
        <v>0.19023189080192338</v>
      </c>
    </row>
    <row r="233" spans="1:17" x14ac:dyDescent="0.2">
      <c r="A233" s="3">
        <v>16</v>
      </c>
      <c r="C233" s="3">
        <v>559570200</v>
      </c>
      <c r="D233" s="4">
        <f t="shared" si="9"/>
        <v>1324200</v>
      </c>
      <c r="G233" s="5">
        <v>8.3670000000000009</v>
      </c>
      <c r="K233" s="12">
        <f t="shared" si="11"/>
        <v>13.242000000000001</v>
      </c>
      <c r="L233" s="13">
        <f t="shared" si="10"/>
        <v>0.15826461097167441</v>
      </c>
    </row>
    <row r="234" spans="1:17" x14ac:dyDescent="0.2">
      <c r="A234" s="3">
        <v>17</v>
      </c>
      <c r="C234" s="3">
        <v>560987200</v>
      </c>
      <c r="D234" s="4">
        <f t="shared" si="9"/>
        <v>1417000</v>
      </c>
      <c r="G234" s="5">
        <v>8.3689999999999998</v>
      </c>
      <c r="K234" s="12">
        <f t="shared" si="11"/>
        <v>14.17</v>
      </c>
      <c r="L234" s="13">
        <f t="shared" si="10"/>
        <v>0.16931533038594815</v>
      </c>
    </row>
    <row r="235" spans="1:17" x14ac:dyDescent="0.2">
      <c r="A235" s="3">
        <v>22</v>
      </c>
      <c r="C235" s="3">
        <v>568245800</v>
      </c>
      <c r="D235" s="4">
        <f t="shared" si="9"/>
        <v>1451720</v>
      </c>
      <c r="G235" s="5">
        <v>7.3760000000000003</v>
      </c>
      <c r="K235" s="12">
        <f t="shared" si="11"/>
        <v>14.517200000000001</v>
      </c>
      <c r="L235" s="13">
        <f t="shared" si="10"/>
        <v>0.19681670281995661</v>
      </c>
    </row>
    <row r="236" spans="1:17" x14ac:dyDescent="0.2">
      <c r="A236" s="3">
        <v>23</v>
      </c>
      <c r="C236" s="3">
        <v>570011900</v>
      </c>
      <c r="D236" s="4">
        <f t="shared" si="9"/>
        <v>1766100</v>
      </c>
      <c r="G236" s="5">
        <v>7.7450000000000001</v>
      </c>
      <c r="K236" s="12">
        <f t="shared" si="11"/>
        <v>17.661000000000001</v>
      </c>
      <c r="L236" s="13">
        <f t="shared" si="10"/>
        <v>0.22803098773402194</v>
      </c>
    </row>
    <row r="237" spans="1:17" x14ac:dyDescent="0.2">
      <c r="A237" s="3">
        <v>24</v>
      </c>
      <c r="C237" s="3">
        <v>570910800</v>
      </c>
      <c r="D237" s="4">
        <f t="shared" si="9"/>
        <v>898900</v>
      </c>
      <c r="G237" s="5">
        <v>7.7939999999999996</v>
      </c>
      <c r="K237" s="12">
        <f t="shared" si="11"/>
        <v>8.9890000000000008</v>
      </c>
      <c r="L237" s="13">
        <f t="shared" si="10"/>
        <v>0.11533230690274571</v>
      </c>
    </row>
    <row r="238" spans="1:17" x14ac:dyDescent="0.2">
      <c r="A238" s="3">
        <v>25</v>
      </c>
      <c r="C238" s="3">
        <v>572395500</v>
      </c>
      <c r="D238" s="4">
        <f t="shared" si="9"/>
        <v>1484700</v>
      </c>
      <c r="G238" s="5">
        <v>8.5120000000000005</v>
      </c>
      <c r="K238" s="12">
        <f t="shared" si="11"/>
        <v>14.847</v>
      </c>
      <c r="L238" s="13">
        <f t="shared" si="10"/>
        <v>0.17442434210526317</v>
      </c>
    </row>
    <row r="239" spans="1:17" x14ac:dyDescent="0.2">
      <c r="A239" s="14">
        <v>30</v>
      </c>
      <c r="B239" s="53"/>
      <c r="C239" s="14">
        <v>579256200</v>
      </c>
      <c r="D239" s="15">
        <f t="shared" si="9"/>
        <v>1372140</v>
      </c>
      <c r="E239" s="75"/>
      <c r="F239" s="15"/>
      <c r="G239" s="16">
        <v>7.87</v>
      </c>
      <c r="H239" s="14"/>
      <c r="I239" s="17"/>
      <c r="K239" s="12">
        <f t="shared" si="11"/>
        <v>13.721399999999999</v>
      </c>
      <c r="L239" s="13">
        <f t="shared" si="10"/>
        <v>0.17435069885641677</v>
      </c>
      <c r="P239" s="27">
        <f>(C239-C160)/334</f>
        <v>1217772.1556886227</v>
      </c>
      <c r="Q239" t="s">
        <v>14</v>
      </c>
    </row>
    <row r="240" spans="1:17" x14ac:dyDescent="0.2">
      <c r="A240" s="3">
        <v>7</v>
      </c>
      <c r="C240" s="3">
        <v>590082200</v>
      </c>
      <c r="D240" s="4">
        <f>(C240-C239)/8</f>
        <v>1353250</v>
      </c>
      <c r="G240" s="28">
        <v>7.6950000000000003</v>
      </c>
      <c r="I240" s="1">
        <v>42903</v>
      </c>
      <c r="K240" s="12">
        <f t="shared" si="11"/>
        <v>13.532500000000001</v>
      </c>
      <c r="L240" s="13">
        <f t="shared" si="10"/>
        <v>0.1758609486679662</v>
      </c>
    </row>
    <row r="241" spans="1:17" x14ac:dyDescent="0.2">
      <c r="A241" s="3">
        <v>9</v>
      </c>
      <c r="C241" s="3">
        <v>592504200</v>
      </c>
      <c r="D241" s="4">
        <f t="shared" si="9"/>
        <v>1211000</v>
      </c>
      <c r="G241" s="5">
        <v>7.3360000000000003</v>
      </c>
      <c r="K241" s="12">
        <f t="shared" si="11"/>
        <v>12.11</v>
      </c>
      <c r="L241" s="13">
        <f t="shared" si="10"/>
        <v>0.16507633587786261</v>
      </c>
    </row>
    <row r="242" spans="1:17" x14ac:dyDescent="0.2">
      <c r="A242" s="3">
        <v>13</v>
      </c>
      <c r="C242" s="3">
        <v>597529900</v>
      </c>
      <c r="D242" s="4">
        <f t="shared" si="9"/>
        <v>1256425</v>
      </c>
      <c r="G242" s="5">
        <v>7.5060000000000002</v>
      </c>
      <c r="K242" s="12">
        <f t="shared" si="11"/>
        <v>12.564249999999999</v>
      </c>
      <c r="L242" s="13">
        <f t="shared" si="10"/>
        <v>0.16738942179589661</v>
      </c>
    </row>
    <row r="243" spans="1:17" x14ac:dyDescent="0.2">
      <c r="A243" s="3">
        <v>14</v>
      </c>
      <c r="C243" s="3">
        <v>598584300</v>
      </c>
      <c r="D243" s="4">
        <f t="shared" si="9"/>
        <v>1054400</v>
      </c>
      <c r="G243" s="5">
        <v>6.8719999999999999</v>
      </c>
      <c r="K243" s="12">
        <f t="shared" si="11"/>
        <v>10.544</v>
      </c>
      <c r="L243" s="13">
        <f t="shared" si="10"/>
        <v>0.15343422584400465</v>
      </c>
    </row>
    <row r="244" spans="1:17" x14ac:dyDescent="0.2">
      <c r="A244" s="3">
        <v>16</v>
      </c>
      <c r="C244" s="3">
        <v>601063900</v>
      </c>
      <c r="D244" s="4">
        <f t="shared" si="9"/>
        <v>1239800</v>
      </c>
      <c r="G244" s="5">
        <v>7.38</v>
      </c>
      <c r="K244" s="12">
        <f t="shared" si="11"/>
        <v>12.398</v>
      </c>
      <c r="L244" s="13">
        <f t="shared" si="10"/>
        <v>0.16799457994579947</v>
      </c>
    </row>
    <row r="245" spans="1:17" x14ac:dyDescent="0.2">
      <c r="A245" s="3">
        <v>19</v>
      </c>
      <c r="C245" s="3">
        <v>604999600</v>
      </c>
      <c r="D245" s="4">
        <f t="shared" si="9"/>
        <v>1311900</v>
      </c>
      <c r="G245" s="5">
        <v>8.1150000000000002</v>
      </c>
      <c r="K245" s="12">
        <f t="shared" si="11"/>
        <v>13.119</v>
      </c>
      <c r="L245" s="13">
        <f t="shared" si="10"/>
        <v>0.16166358595194086</v>
      </c>
    </row>
    <row r="246" spans="1:17" x14ac:dyDescent="0.2">
      <c r="A246" s="3">
        <v>21</v>
      </c>
      <c r="C246" s="3">
        <v>607407400</v>
      </c>
      <c r="D246" s="4">
        <f t="shared" si="9"/>
        <v>1203900</v>
      </c>
      <c r="G246" s="5">
        <v>7.35</v>
      </c>
      <c r="K246" s="12">
        <f t="shared" si="11"/>
        <v>12.039</v>
      </c>
      <c r="L246" s="13">
        <f t="shared" si="10"/>
        <v>0.16379591836734694</v>
      </c>
    </row>
    <row r="247" spans="1:17" x14ac:dyDescent="0.2">
      <c r="A247" s="3">
        <v>27</v>
      </c>
      <c r="C247" s="3">
        <v>615139300</v>
      </c>
      <c r="D247" s="4">
        <f t="shared" si="9"/>
        <v>1288650</v>
      </c>
      <c r="G247" s="5">
        <v>7.2850000000000001</v>
      </c>
      <c r="K247" s="12">
        <f t="shared" si="11"/>
        <v>12.8865</v>
      </c>
      <c r="L247" s="13">
        <f t="shared" si="10"/>
        <v>0.17689087165408374</v>
      </c>
    </row>
    <row r="248" spans="1:17" x14ac:dyDescent="0.2">
      <c r="A248" s="14">
        <v>28</v>
      </c>
      <c r="B248" s="53"/>
      <c r="C248" s="14">
        <v>616080000</v>
      </c>
      <c r="D248" s="15">
        <f t="shared" si="9"/>
        <v>940700</v>
      </c>
      <c r="E248" s="75"/>
      <c r="F248" s="15"/>
      <c r="G248" s="16">
        <v>7.3460000000000001</v>
      </c>
      <c r="H248" s="14"/>
      <c r="I248" s="17"/>
      <c r="K248" s="12">
        <f t="shared" si="11"/>
        <v>9.407</v>
      </c>
      <c r="L248" s="13">
        <f t="shared" si="10"/>
        <v>0.12805608494418733</v>
      </c>
      <c r="P248" s="27">
        <f>(C248-C160)/363</f>
        <v>1221927.5482093664</v>
      </c>
      <c r="Q248" t="s">
        <v>14</v>
      </c>
    </row>
    <row r="249" spans="1:17" x14ac:dyDescent="0.2">
      <c r="A249" s="3">
        <v>5</v>
      </c>
      <c r="C249" s="24">
        <v>62420200</v>
      </c>
      <c r="H249" s="24"/>
      <c r="I249" s="1">
        <v>42933</v>
      </c>
      <c r="J249" s="61" t="s">
        <v>17</v>
      </c>
      <c r="K249" s="12">
        <f t="shared" si="11"/>
        <v>0</v>
      </c>
      <c r="L249" s="13"/>
    </row>
    <row r="250" spans="1:17" x14ac:dyDescent="0.2">
      <c r="A250" s="3">
        <v>7</v>
      </c>
      <c r="C250" s="24">
        <v>62658800</v>
      </c>
      <c r="H250" s="24"/>
      <c r="J250" s="61" t="s">
        <v>17</v>
      </c>
      <c r="K250" s="12">
        <f t="shared" si="11"/>
        <v>0</v>
      </c>
      <c r="L250" s="13"/>
    </row>
    <row r="251" spans="1:17" x14ac:dyDescent="0.2">
      <c r="A251" s="3">
        <v>10</v>
      </c>
      <c r="C251" s="3">
        <v>630141300</v>
      </c>
      <c r="D251" s="4">
        <f>(C251-C248)/12</f>
        <v>1171775</v>
      </c>
      <c r="G251" s="3">
        <v>6.87</v>
      </c>
      <c r="K251" s="12">
        <f t="shared" si="11"/>
        <v>11.717750000000001</v>
      </c>
      <c r="L251" s="13">
        <f t="shared" ref="L251:L314" si="12">D251/(G251*1000000)</f>
        <v>0.17056404657933041</v>
      </c>
    </row>
    <row r="252" spans="1:17" x14ac:dyDescent="0.2">
      <c r="A252" s="3">
        <v>11</v>
      </c>
      <c r="C252" s="3">
        <v>631241100</v>
      </c>
      <c r="D252" s="4">
        <f t="shared" ref="D252:D260" si="13">(C252-C251)/(A252-A251)</f>
        <v>1099800</v>
      </c>
      <c r="G252" s="3">
        <v>6.8550000000000004</v>
      </c>
      <c r="K252" s="12">
        <f t="shared" si="11"/>
        <v>10.997999999999999</v>
      </c>
      <c r="L252" s="13">
        <f t="shared" si="12"/>
        <v>0.16043763676148798</v>
      </c>
    </row>
    <row r="253" spans="1:17" x14ac:dyDescent="0.2">
      <c r="A253" s="3">
        <v>13</v>
      </c>
      <c r="C253" s="3">
        <v>633488600</v>
      </c>
      <c r="D253" s="4">
        <f t="shared" si="13"/>
        <v>1123750</v>
      </c>
      <c r="G253" s="3">
        <v>7.2050000000000001</v>
      </c>
      <c r="K253" s="12">
        <f t="shared" si="11"/>
        <v>11.237500000000001</v>
      </c>
      <c r="L253" s="13">
        <f t="shared" si="12"/>
        <v>0.15596807772380292</v>
      </c>
    </row>
    <row r="254" spans="1:17" x14ac:dyDescent="0.2">
      <c r="A254" s="3">
        <v>14</v>
      </c>
      <c r="C254" s="3">
        <v>634972600</v>
      </c>
      <c r="D254" s="4">
        <f t="shared" si="13"/>
        <v>1484000</v>
      </c>
      <c r="G254" s="3">
        <v>7.76</v>
      </c>
      <c r="K254" s="12">
        <f t="shared" si="11"/>
        <v>14.84</v>
      </c>
      <c r="L254" s="13">
        <f t="shared" si="12"/>
        <v>0.19123711340206184</v>
      </c>
    </row>
    <row r="255" spans="1:17" x14ac:dyDescent="0.2">
      <c r="A255" s="3">
        <v>18</v>
      </c>
      <c r="C255" s="3">
        <v>639800400</v>
      </c>
      <c r="D255" s="4">
        <f t="shared" si="13"/>
        <v>1206950</v>
      </c>
      <c r="G255" s="3">
        <v>7.0590000000000002</v>
      </c>
      <c r="K255" s="12">
        <f t="shared" si="11"/>
        <v>12.0695</v>
      </c>
      <c r="L255" s="13">
        <f t="shared" si="12"/>
        <v>0.17098030882561269</v>
      </c>
    </row>
    <row r="256" spans="1:17" ht="38.25" x14ac:dyDescent="0.2">
      <c r="A256" s="3">
        <v>20</v>
      </c>
      <c r="C256" s="24">
        <v>1054900</v>
      </c>
      <c r="D256" s="4">
        <f>C256</f>
        <v>1054900</v>
      </c>
      <c r="H256" s="24"/>
      <c r="J256" s="61" t="s">
        <v>21</v>
      </c>
      <c r="K256" s="12">
        <f t="shared" si="11"/>
        <v>10.548999999999999</v>
      </c>
      <c r="L256" s="13"/>
    </row>
    <row r="257" spans="1:12" x14ac:dyDescent="0.2">
      <c r="A257" s="3">
        <v>21</v>
      </c>
      <c r="C257" s="24">
        <v>2289600</v>
      </c>
      <c r="D257" s="4">
        <f t="shared" si="13"/>
        <v>1234700</v>
      </c>
      <c r="H257" s="24"/>
      <c r="K257" s="12">
        <f t="shared" si="11"/>
        <v>12.347</v>
      </c>
      <c r="L257" s="13"/>
    </row>
    <row r="258" spans="1:12" x14ac:dyDescent="0.2">
      <c r="A258" s="3">
        <v>27</v>
      </c>
      <c r="C258" s="24">
        <v>9623900</v>
      </c>
      <c r="D258" s="4">
        <f t="shared" si="13"/>
        <v>1222383.3333333333</v>
      </c>
      <c r="H258" s="24"/>
      <c r="K258" s="12">
        <f t="shared" ref="K258:K321" si="14">D258/100000</f>
        <v>12.223833333333333</v>
      </c>
      <c r="L258" s="13"/>
    </row>
    <row r="259" spans="1:12" x14ac:dyDescent="0.2">
      <c r="A259" s="3">
        <v>28</v>
      </c>
      <c r="C259" s="24">
        <v>10802500</v>
      </c>
      <c r="D259" s="4">
        <f t="shared" si="13"/>
        <v>1178600</v>
      </c>
      <c r="H259" s="24"/>
      <c r="K259" s="12">
        <f t="shared" si="14"/>
        <v>11.786</v>
      </c>
      <c r="L259" s="13"/>
    </row>
    <row r="260" spans="1:12" x14ac:dyDescent="0.2">
      <c r="A260" s="14">
        <v>31</v>
      </c>
      <c r="B260" s="53"/>
      <c r="C260" s="30">
        <v>14380500</v>
      </c>
      <c r="D260" s="15">
        <f t="shared" si="13"/>
        <v>1192666.6666666667</v>
      </c>
      <c r="E260" s="75"/>
      <c r="F260" s="15"/>
      <c r="G260" s="16"/>
      <c r="H260" s="30"/>
      <c r="I260" s="17"/>
      <c r="J260" s="7"/>
      <c r="K260" s="12">
        <f t="shared" si="14"/>
        <v>11.926666666666668</v>
      </c>
      <c r="L260" s="13"/>
    </row>
    <row r="261" spans="1:12" x14ac:dyDescent="0.2">
      <c r="A261" s="3">
        <v>7</v>
      </c>
      <c r="C261" s="24">
        <v>22638300</v>
      </c>
      <c r="D261" s="4">
        <f>(C261-C258)/12</f>
        <v>1084533.3333333333</v>
      </c>
      <c r="H261" s="24"/>
      <c r="I261" s="1">
        <v>42964</v>
      </c>
      <c r="J261" s="61" t="s">
        <v>18</v>
      </c>
      <c r="K261" s="12">
        <f t="shared" si="14"/>
        <v>10.845333333333333</v>
      </c>
      <c r="L261" s="13"/>
    </row>
    <row r="262" spans="1:12" ht="25.5" x14ac:dyDescent="0.2">
      <c r="A262" s="3">
        <v>10</v>
      </c>
      <c r="C262" s="3">
        <v>668932400</v>
      </c>
      <c r="D262" s="4">
        <f>(C262-C255)/23</f>
        <v>1266608.6956521738</v>
      </c>
      <c r="G262" s="5">
        <v>7.4939999999999998</v>
      </c>
      <c r="J262" s="61" t="s">
        <v>20</v>
      </c>
      <c r="K262" s="12">
        <f t="shared" si="14"/>
        <v>12.666086956521738</v>
      </c>
      <c r="L262" s="13">
        <f t="shared" si="12"/>
        <v>0.16901637251830448</v>
      </c>
    </row>
    <row r="263" spans="1:12" x14ac:dyDescent="0.2">
      <c r="A263" s="3">
        <v>15</v>
      </c>
      <c r="C263" s="3">
        <v>674745900</v>
      </c>
      <c r="D263" s="4">
        <f t="shared" ref="D263:D329" si="15">(C263-C262)/(A263-A262)</f>
        <v>1162700</v>
      </c>
      <c r="G263" s="5">
        <v>7.6470000000000002</v>
      </c>
      <c r="K263" s="12">
        <f t="shared" si="14"/>
        <v>11.627000000000001</v>
      </c>
      <c r="L263" s="13">
        <f t="shared" si="12"/>
        <v>0.15204655420426311</v>
      </c>
    </row>
    <row r="264" spans="1:12" x14ac:dyDescent="0.2">
      <c r="A264" s="3">
        <v>16</v>
      </c>
      <c r="C264" s="3">
        <v>675875400</v>
      </c>
      <c r="D264" s="4">
        <f t="shared" si="15"/>
        <v>1129500</v>
      </c>
      <c r="G264" s="5">
        <v>8.6920000000000002</v>
      </c>
      <c r="K264" s="12">
        <f t="shared" si="14"/>
        <v>11.295</v>
      </c>
      <c r="L264" s="13">
        <f t="shared" si="12"/>
        <v>0.12994707777266451</v>
      </c>
    </row>
    <row r="265" spans="1:12" x14ac:dyDescent="0.2">
      <c r="A265" s="3">
        <v>23</v>
      </c>
      <c r="C265" s="3">
        <v>683819500</v>
      </c>
      <c r="D265" s="4">
        <f t="shared" si="15"/>
        <v>1134871.4285714286</v>
      </c>
      <c r="G265" s="5">
        <v>7.1849999999999996</v>
      </c>
      <c r="K265" s="12">
        <f t="shared" si="14"/>
        <v>11.348714285714287</v>
      </c>
      <c r="L265" s="13">
        <f t="shared" si="12"/>
        <v>0.15795009444278757</v>
      </c>
    </row>
    <row r="266" spans="1:12" x14ac:dyDescent="0.2">
      <c r="A266" s="3">
        <v>28</v>
      </c>
      <c r="C266" s="3">
        <v>689496200</v>
      </c>
      <c r="D266" s="4">
        <f t="shared" si="15"/>
        <v>1135340</v>
      </c>
      <c r="G266" s="5">
        <v>7.2140000000000004</v>
      </c>
      <c r="K266" s="12">
        <f t="shared" si="14"/>
        <v>11.353400000000001</v>
      </c>
      <c r="L266" s="13">
        <f t="shared" si="12"/>
        <v>0.15738009426115887</v>
      </c>
    </row>
    <row r="267" spans="1:12" x14ac:dyDescent="0.2">
      <c r="A267" s="14">
        <v>31</v>
      </c>
      <c r="B267" s="53"/>
      <c r="C267" s="14">
        <v>692811900</v>
      </c>
      <c r="D267" s="15">
        <f t="shared" si="15"/>
        <v>1105233.3333333333</v>
      </c>
      <c r="E267" s="75"/>
      <c r="F267" s="15"/>
      <c r="G267" s="16">
        <v>7.7290000000000001</v>
      </c>
      <c r="H267" s="14"/>
      <c r="I267" s="17"/>
      <c r="J267" s="7"/>
      <c r="K267" s="12">
        <f t="shared" si="14"/>
        <v>11.052333333333333</v>
      </c>
      <c r="L267" s="13">
        <f t="shared" si="12"/>
        <v>0.14299823176780091</v>
      </c>
    </row>
    <row r="268" spans="1:12" x14ac:dyDescent="0.2">
      <c r="A268" s="3">
        <v>6</v>
      </c>
      <c r="C268" s="3">
        <v>699502300</v>
      </c>
      <c r="D268" s="4">
        <f>(C268-C267)/6</f>
        <v>1115066.6666666667</v>
      </c>
      <c r="G268" s="5">
        <v>7.532</v>
      </c>
      <c r="I268" s="1">
        <v>42979</v>
      </c>
      <c r="K268" s="12">
        <f t="shared" si="14"/>
        <v>11.150666666666668</v>
      </c>
      <c r="L268" s="13">
        <f t="shared" si="12"/>
        <v>0.1480439015755001</v>
      </c>
    </row>
    <row r="269" spans="1:12" x14ac:dyDescent="0.2">
      <c r="A269" s="3">
        <v>8</v>
      </c>
      <c r="C269" s="3">
        <v>702273000</v>
      </c>
      <c r="D269" s="4">
        <f t="shared" si="15"/>
        <v>1385350</v>
      </c>
      <c r="G269" s="5">
        <v>7.3029999999999999</v>
      </c>
      <c r="K269" s="12">
        <f t="shared" si="14"/>
        <v>13.8535</v>
      </c>
      <c r="L269" s="13">
        <f t="shared" si="12"/>
        <v>0.18969601533616323</v>
      </c>
    </row>
    <row r="270" spans="1:12" x14ac:dyDescent="0.2">
      <c r="A270" s="3">
        <v>12</v>
      </c>
      <c r="C270" s="3">
        <v>706867000</v>
      </c>
      <c r="D270" s="4">
        <f t="shared" si="15"/>
        <v>1148500</v>
      </c>
      <c r="G270" s="5">
        <v>7.0940000000000003</v>
      </c>
      <c r="K270" s="12">
        <f t="shared" si="14"/>
        <v>11.484999999999999</v>
      </c>
      <c r="L270" s="13">
        <f t="shared" si="12"/>
        <v>0.16189737806597124</v>
      </c>
    </row>
    <row r="271" spans="1:12" x14ac:dyDescent="0.2">
      <c r="A271" s="3">
        <v>19</v>
      </c>
      <c r="C271" s="3">
        <v>714879000</v>
      </c>
      <c r="D271" s="4">
        <f t="shared" si="15"/>
        <v>1144571.4285714286</v>
      </c>
      <c r="G271" s="5">
        <v>7.5140000000000002</v>
      </c>
      <c r="K271" s="12">
        <f t="shared" si="14"/>
        <v>11.445714285714287</v>
      </c>
      <c r="L271" s="13">
        <f t="shared" si="12"/>
        <v>0.15232518346705198</v>
      </c>
    </row>
    <row r="272" spans="1:12" x14ac:dyDescent="0.2">
      <c r="A272" s="3">
        <v>21</v>
      </c>
      <c r="C272" s="3">
        <v>717253500</v>
      </c>
      <c r="D272" s="4">
        <f t="shared" si="15"/>
        <v>1187250</v>
      </c>
      <c r="G272" s="5">
        <v>7.1159999999999997</v>
      </c>
      <c r="K272" s="12">
        <f t="shared" si="14"/>
        <v>11.8725</v>
      </c>
      <c r="L272" s="13">
        <f t="shared" si="12"/>
        <v>0.16684232715008432</v>
      </c>
    </row>
    <row r="273" spans="1:17" x14ac:dyDescent="0.2">
      <c r="A273" s="14">
        <v>28</v>
      </c>
      <c r="B273" s="53"/>
      <c r="C273" s="14">
        <v>724904700</v>
      </c>
      <c r="D273" s="15">
        <f t="shared" si="15"/>
        <v>1093028.5714285714</v>
      </c>
      <c r="E273" s="75"/>
      <c r="F273" s="15"/>
      <c r="G273" s="16">
        <v>7.3540000000000001</v>
      </c>
      <c r="H273" s="14"/>
      <c r="I273" s="17"/>
      <c r="J273" s="7"/>
      <c r="K273" s="12">
        <f t="shared" si="14"/>
        <v>10.930285714285713</v>
      </c>
      <c r="L273" s="13">
        <f t="shared" si="12"/>
        <v>0.14863048292474454</v>
      </c>
      <c r="P273" s="27">
        <f>(C273-C248)/92</f>
        <v>1182877.1739130435</v>
      </c>
      <c r="Q273" t="s">
        <v>19</v>
      </c>
    </row>
    <row r="274" spans="1:17" x14ac:dyDescent="0.2">
      <c r="A274" s="3">
        <v>3</v>
      </c>
      <c r="C274" s="3">
        <v>730505400</v>
      </c>
      <c r="D274" s="4">
        <f>(C274-C273)/5</f>
        <v>1120140</v>
      </c>
      <c r="G274" s="5">
        <v>6.6909999999999998</v>
      </c>
      <c r="I274" s="31">
        <v>43009</v>
      </c>
      <c r="K274" s="12">
        <f t="shared" si="14"/>
        <v>11.2014</v>
      </c>
      <c r="L274" s="13">
        <f t="shared" si="12"/>
        <v>0.16740995366910777</v>
      </c>
    </row>
    <row r="275" spans="1:17" x14ac:dyDescent="0.2">
      <c r="A275" s="3">
        <v>4</v>
      </c>
      <c r="C275" s="3">
        <v>731371500</v>
      </c>
      <c r="D275" s="4">
        <f t="shared" si="15"/>
        <v>866100</v>
      </c>
      <c r="G275" s="5">
        <v>6.62</v>
      </c>
      <c r="K275" s="12">
        <f t="shared" si="14"/>
        <v>8.6609999999999996</v>
      </c>
      <c r="L275" s="13">
        <f t="shared" si="12"/>
        <v>0.13083081570996979</v>
      </c>
    </row>
    <row r="276" spans="1:17" x14ac:dyDescent="0.2">
      <c r="A276" s="3">
        <v>5</v>
      </c>
      <c r="C276" s="3">
        <v>732700700</v>
      </c>
      <c r="D276" s="4">
        <f t="shared" si="15"/>
        <v>1329200</v>
      </c>
      <c r="G276" s="5">
        <v>6.7220000000000004</v>
      </c>
      <c r="K276" s="12">
        <f t="shared" si="14"/>
        <v>13.292</v>
      </c>
      <c r="L276" s="13">
        <f t="shared" si="12"/>
        <v>0.19773876822374292</v>
      </c>
    </row>
    <row r="277" spans="1:17" x14ac:dyDescent="0.2">
      <c r="A277" s="3">
        <v>10</v>
      </c>
      <c r="C277" s="3">
        <v>738175200</v>
      </c>
      <c r="D277" s="4">
        <f t="shared" si="15"/>
        <v>1094900</v>
      </c>
      <c r="G277" s="5">
        <v>6.6769999999999996</v>
      </c>
      <c r="K277" s="12">
        <f t="shared" si="14"/>
        <v>10.949</v>
      </c>
      <c r="L277" s="13">
        <f t="shared" si="12"/>
        <v>0.1639808297139434</v>
      </c>
    </row>
    <row r="278" spans="1:17" x14ac:dyDescent="0.2">
      <c r="A278" s="3">
        <v>18</v>
      </c>
      <c r="C278" s="3">
        <v>747007500</v>
      </c>
      <c r="D278" s="4">
        <f t="shared" si="15"/>
        <v>1104037.5</v>
      </c>
      <c r="G278" s="5">
        <v>5.7549999999999999</v>
      </c>
      <c r="K278" s="12">
        <f t="shared" si="14"/>
        <v>11.040374999999999</v>
      </c>
      <c r="L278" s="13">
        <f t="shared" si="12"/>
        <v>0.19183970460469157</v>
      </c>
    </row>
    <row r="279" spans="1:17" x14ac:dyDescent="0.2">
      <c r="A279" s="3">
        <v>19</v>
      </c>
      <c r="C279" s="3">
        <v>748179000</v>
      </c>
      <c r="D279" s="4">
        <f t="shared" si="15"/>
        <v>1171500</v>
      </c>
      <c r="G279" s="5">
        <v>6.3419999999999996</v>
      </c>
      <c r="K279" s="12">
        <f t="shared" si="14"/>
        <v>11.715</v>
      </c>
      <c r="L279" s="13">
        <f t="shared" si="12"/>
        <v>0.184720908230842</v>
      </c>
    </row>
    <row r="280" spans="1:17" x14ac:dyDescent="0.2">
      <c r="A280" s="3">
        <v>20</v>
      </c>
      <c r="C280" s="3">
        <v>749227000</v>
      </c>
      <c r="D280" s="4">
        <f t="shared" si="15"/>
        <v>1048000</v>
      </c>
      <c r="G280" s="5">
        <v>6.5359999999999996</v>
      </c>
      <c r="K280" s="12">
        <f t="shared" si="14"/>
        <v>10.48</v>
      </c>
      <c r="L280" s="13">
        <f t="shared" si="12"/>
        <v>0.16034271725826194</v>
      </c>
    </row>
    <row r="281" spans="1:17" x14ac:dyDescent="0.2">
      <c r="A281" s="3">
        <v>23</v>
      </c>
      <c r="C281" s="3">
        <v>752531500</v>
      </c>
      <c r="D281" s="4">
        <f t="shared" si="15"/>
        <v>1101500</v>
      </c>
      <c r="G281" s="5">
        <v>6.9939999999999998</v>
      </c>
      <c r="K281" s="12">
        <f t="shared" si="14"/>
        <v>11.015000000000001</v>
      </c>
      <c r="L281" s="13">
        <f t="shared" si="12"/>
        <v>0.15749213611667143</v>
      </c>
    </row>
    <row r="282" spans="1:17" x14ac:dyDescent="0.2">
      <c r="A282" s="3">
        <v>25</v>
      </c>
      <c r="C282" s="3">
        <v>754599900</v>
      </c>
      <c r="D282" s="4">
        <f t="shared" si="15"/>
        <v>1034200</v>
      </c>
      <c r="G282" s="5">
        <v>6.5359999999999996</v>
      </c>
      <c r="K282" s="12">
        <f t="shared" si="14"/>
        <v>10.342000000000001</v>
      </c>
      <c r="L282" s="13">
        <f t="shared" si="12"/>
        <v>0.1582313341493268</v>
      </c>
    </row>
    <row r="283" spans="1:17" x14ac:dyDescent="0.2">
      <c r="A283" s="3">
        <v>26</v>
      </c>
      <c r="C283" s="3">
        <v>755858700</v>
      </c>
      <c r="D283" s="4">
        <f t="shared" si="15"/>
        <v>1258800</v>
      </c>
      <c r="G283" s="5">
        <v>6.7</v>
      </c>
      <c r="K283" s="12">
        <f t="shared" si="14"/>
        <v>12.587999999999999</v>
      </c>
      <c r="L283" s="13">
        <f t="shared" si="12"/>
        <v>0.18788059701492538</v>
      </c>
    </row>
    <row r="284" spans="1:17" x14ac:dyDescent="0.2">
      <c r="A284" s="14">
        <v>31</v>
      </c>
      <c r="B284" s="53"/>
      <c r="C284" s="14">
        <v>761883600</v>
      </c>
      <c r="D284" s="15">
        <f t="shared" si="15"/>
        <v>1204980</v>
      </c>
      <c r="E284" s="75"/>
      <c r="F284" s="15"/>
      <c r="G284" s="16">
        <v>6.899</v>
      </c>
      <c r="H284" s="14"/>
      <c r="I284" s="17"/>
      <c r="J284" s="7"/>
      <c r="K284" s="12">
        <f t="shared" si="14"/>
        <v>12.049799999999999</v>
      </c>
      <c r="L284" s="13">
        <f t="shared" si="12"/>
        <v>0.17466009566603855</v>
      </c>
      <c r="P284" s="27">
        <f>(C284-C248)/125</f>
        <v>1166428.8</v>
      </c>
      <c r="Q284" t="s">
        <v>19</v>
      </c>
    </row>
    <row r="285" spans="1:17" x14ac:dyDescent="0.2">
      <c r="A285" s="3">
        <v>3</v>
      </c>
      <c r="C285" s="3">
        <v>765168900</v>
      </c>
      <c r="D285" s="4">
        <f>(C285-C284)/3</f>
        <v>1095100</v>
      </c>
      <c r="G285" s="5">
        <v>7.0209999999999999</v>
      </c>
      <c r="I285" s="1">
        <v>43040</v>
      </c>
      <c r="K285" s="12">
        <f t="shared" si="14"/>
        <v>10.951000000000001</v>
      </c>
      <c r="L285" s="13">
        <f t="shared" si="12"/>
        <v>0.15597493234581969</v>
      </c>
    </row>
    <row r="286" spans="1:17" x14ac:dyDescent="0.2">
      <c r="A286" s="3">
        <v>9</v>
      </c>
      <c r="C286" s="3">
        <v>771970300</v>
      </c>
      <c r="D286" s="4">
        <f t="shared" si="15"/>
        <v>1133566.6666666667</v>
      </c>
      <c r="G286" s="5">
        <v>6.8890000000000002</v>
      </c>
      <c r="K286" s="12">
        <f t="shared" si="14"/>
        <v>11.335666666666667</v>
      </c>
      <c r="L286" s="13">
        <f t="shared" si="12"/>
        <v>0.16454734601054824</v>
      </c>
    </row>
    <row r="287" spans="1:17" x14ac:dyDescent="0.2">
      <c r="A287" s="3">
        <v>13</v>
      </c>
      <c r="C287" s="3">
        <v>776393700</v>
      </c>
      <c r="D287" s="4">
        <f t="shared" si="15"/>
        <v>1105850</v>
      </c>
      <c r="G287" s="5">
        <v>7.383</v>
      </c>
      <c r="K287" s="12">
        <f t="shared" si="14"/>
        <v>11.0585</v>
      </c>
      <c r="L287" s="13">
        <f t="shared" si="12"/>
        <v>0.14978328592712989</v>
      </c>
    </row>
    <row r="288" spans="1:17" x14ac:dyDescent="0.2">
      <c r="A288" s="3">
        <v>15</v>
      </c>
      <c r="C288" s="3">
        <v>778563900</v>
      </c>
      <c r="D288" s="4">
        <f t="shared" si="15"/>
        <v>1085100</v>
      </c>
      <c r="G288" s="5">
        <v>6.9390000000000001</v>
      </c>
      <c r="K288" s="12">
        <f t="shared" si="14"/>
        <v>10.851000000000001</v>
      </c>
      <c r="L288" s="13">
        <f t="shared" si="12"/>
        <v>0.15637699956766105</v>
      </c>
    </row>
    <row r="289" spans="1:12" x14ac:dyDescent="0.2">
      <c r="A289" s="3">
        <v>16</v>
      </c>
      <c r="C289" s="3">
        <v>779680400</v>
      </c>
      <c r="D289" s="4">
        <f t="shared" si="15"/>
        <v>1116500</v>
      </c>
      <c r="G289" s="5">
        <v>6.8319999999999999</v>
      </c>
      <c r="K289" s="12">
        <f t="shared" si="14"/>
        <v>11.164999999999999</v>
      </c>
      <c r="L289" s="13">
        <f t="shared" si="12"/>
        <v>0.16342213114754098</v>
      </c>
    </row>
    <row r="290" spans="1:12" x14ac:dyDescent="0.2">
      <c r="A290" s="3">
        <v>27</v>
      </c>
      <c r="C290" s="3">
        <v>792695200</v>
      </c>
      <c r="D290" s="4">
        <f t="shared" si="15"/>
        <v>1183163.6363636365</v>
      </c>
      <c r="G290" s="5">
        <v>6.9329999999999998</v>
      </c>
      <c r="K290" s="12">
        <f t="shared" si="14"/>
        <v>11.831636363636365</v>
      </c>
      <c r="L290" s="13">
        <f t="shared" si="12"/>
        <v>0.17065680605273856</v>
      </c>
    </row>
    <row r="291" spans="1:12" x14ac:dyDescent="0.2">
      <c r="A291" s="3">
        <v>28</v>
      </c>
      <c r="C291" s="3">
        <v>793071200</v>
      </c>
      <c r="D291" s="4">
        <f t="shared" si="15"/>
        <v>376000</v>
      </c>
      <c r="G291" s="5">
        <v>6.8620000000000001</v>
      </c>
      <c r="K291" s="12">
        <f t="shared" si="14"/>
        <v>3.76</v>
      </c>
      <c r="L291" s="13">
        <f t="shared" si="12"/>
        <v>5.4794520547945202E-2</v>
      </c>
    </row>
    <row r="292" spans="1:12" x14ac:dyDescent="0.2">
      <c r="A292" s="14">
        <v>30</v>
      </c>
      <c r="B292" s="53"/>
      <c r="C292" s="14">
        <v>796092600</v>
      </c>
      <c r="D292" s="15">
        <f t="shared" si="15"/>
        <v>1510700</v>
      </c>
      <c r="E292" s="75"/>
      <c r="F292" s="15"/>
      <c r="G292" s="16">
        <v>6.8920000000000003</v>
      </c>
      <c r="H292" s="14"/>
      <c r="I292" s="17"/>
      <c r="J292" s="7"/>
      <c r="K292" s="12">
        <f t="shared" si="14"/>
        <v>15.106999999999999</v>
      </c>
      <c r="L292" s="13">
        <f t="shared" si="12"/>
        <v>0.21919616947185142</v>
      </c>
    </row>
    <row r="293" spans="1:12" x14ac:dyDescent="0.2">
      <c r="A293" s="3">
        <v>1</v>
      </c>
      <c r="C293" s="3">
        <v>797087700</v>
      </c>
      <c r="D293" s="4">
        <f>(C293-C292)/2</f>
        <v>497550</v>
      </c>
      <c r="G293" s="5">
        <v>6.7510000000000003</v>
      </c>
      <c r="I293" s="1">
        <v>43070</v>
      </c>
      <c r="K293" s="12">
        <f t="shared" si="14"/>
        <v>4.9755000000000003</v>
      </c>
      <c r="L293" s="13">
        <f t="shared" si="12"/>
        <v>7.3700192564064584E-2</v>
      </c>
    </row>
    <row r="294" spans="1:12" x14ac:dyDescent="0.2">
      <c r="A294" s="3">
        <v>4</v>
      </c>
      <c r="C294" s="3">
        <v>800644900</v>
      </c>
      <c r="D294" s="4">
        <f t="shared" si="15"/>
        <v>1185733.3333333333</v>
      </c>
      <c r="G294" s="5">
        <v>7.117</v>
      </c>
      <c r="K294" s="12">
        <f t="shared" si="14"/>
        <v>11.857333333333333</v>
      </c>
      <c r="L294" s="13">
        <f t="shared" si="12"/>
        <v>0.16660577958877804</v>
      </c>
    </row>
    <row r="295" spans="1:12" x14ac:dyDescent="0.2">
      <c r="A295" s="3">
        <v>6</v>
      </c>
      <c r="C295" s="3">
        <v>802813700</v>
      </c>
      <c r="D295" s="4">
        <f t="shared" si="15"/>
        <v>1084400</v>
      </c>
      <c r="G295" s="5">
        <v>7.1920000000000002</v>
      </c>
      <c r="K295" s="12">
        <f t="shared" si="14"/>
        <v>10.843999999999999</v>
      </c>
      <c r="L295" s="13">
        <f t="shared" si="12"/>
        <v>0.15077864293659621</v>
      </c>
    </row>
    <row r="296" spans="1:12" x14ac:dyDescent="0.2">
      <c r="A296" s="3">
        <v>27</v>
      </c>
      <c r="C296" s="3">
        <v>827686900</v>
      </c>
      <c r="D296" s="4">
        <f t="shared" si="15"/>
        <v>1184438.0952380951</v>
      </c>
      <c r="G296" s="5">
        <v>7.2439999999999998</v>
      </c>
      <c r="K296" s="12">
        <f t="shared" si="14"/>
        <v>11.844380952380952</v>
      </c>
      <c r="L296" s="13">
        <f t="shared" si="12"/>
        <v>0.16350608713943887</v>
      </c>
    </row>
    <row r="297" spans="1:12" x14ac:dyDescent="0.2">
      <c r="A297" s="14">
        <v>29</v>
      </c>
      <c r="B297" s="53"/>
      <c r="C297" s="14">
        <v>830389200</v>
      </c>
      <c r="D297" s="15">
        <f t="shared" si="15"/>
        <v>1351150</v>
      </c>
      <c r="E297" s="75"/>
      <c r="F297" s="15"/>
      <c r="G297" s="16">
        <v>7.1120000000000001</v>
      </c>
      <c r="H297" s="14"/>
      <c r="I297" s="17"/>
      <c r="J297" s="7"/>
      <c r="K297" s="12">
        <f t="shared" si="14"/>
        <v>13.5115</v>
      </c>
      <c r="L297" s="13">
        <f t="shared" si="12"/>
        <v>0.18998172103487065</v>
      </c>
    </row>
    <row r="298" spans="1:12" x14ac:dyDescent="0.2">
      <c r="A298" s="3">
        <v>2</v>
      </c>
      <c r="C298" s="3">
        <v>834857000</v>
      </c>
      <c r="D298" s="4">
        <f>(C298-C297)/4</f>
        <v>1116950</v>
      </c>
      <c r="G298" s="5">
        <v>7.085</v>
      </c>
      <c r="I298" s="1">
        <v>43101</v>
      </c>
      <c r="K298" s="12">
        <f t="shared" si="14"/>
        <v>11.169499999999999</v>
      </c>
      <c r="L298" s="13">
        <f t="shared" si="12"/>
        <v>0.15764996471418491</v>
      </c>
    </row>
    <row r="299" spans="1:12" x14ac:dyDescent="0.2">
      <c r="A299" s="3">
        <v>3</v>
      </c>
      <c r="C299" s="3">
        <v>836228800</v>
      </c>
      <c r="D299" s="4">
        <f t="shared" si="15"/>
        <v>1371800</v>
      </c>
      <c r="G299" s="5">
        <v>7.0140000000000002</v>
      </c>
      <c r="K299" s="12">
        <f t="shared" si="14"/>
        <v>13.718</v>
      </c>
      <c r="L299" s="13">
        <f t="shared" si="12"/>
        <v>0.19558026803535786</v>
      </c>
    </row>
    <row r="300" spans="1:12" x14ac:dyDescent="0.2">
      <c r="A300" s="3">
        <v>5</v>
      </c>
      <c r="C300" s="3">
        <v>838814600</v>
      </c>
      <c r="D300" s="4">
        <f t="shared" si="15"/>
        <v>1292900</v>
      </c>
      <c r="G300" s="5">
        <v>7.1479999999999997</v>
      </c>
      <c r="K300" s="12">
        <f t="shared" si="14"/>
        <v>12.929</v>
      </c>
      <c r="L300" s="13">
        <f t="shared" si="12"/>
        <v>0.18087576944599887</v>
      </c>
    </row>
    <row r="301" spans="1:12" x14ac:dyDescent="0.2">
      <c r="A301" s="3">
        <v>9</v>
      </c>
      <c r="C301" s="3">
        <v>843581700</v>
      </c>
      <c r="D301" s="4">
        <f t="shared" si="15"/>
        <v>1191775</v>
      </c>
      <c r="G301" s="5">
        <v>7.0010000000000003</v>
      </c>
      <c r="K301" s="12">
        <f t="shared" si="14"/>
        <v>11.91775</v>
      </c>
      <c r="L301" s="13">
        <f t="shared" si="12"/>
        <v>0.17022925296386229</v>
      </c>
    </row>
    <row r="302" spans="1:12" x14ac:dyDescent="0.2">
      <c r="A302" s="3">
        <v>11</v>
      </c>
      <c r="C302" s="3">
        <v>845909300</v>
      </c>
      <c r="D302" s="4">
        <f t="shared" si="15"/>
        <v>1163800</v>
      </c>
      <c r="G302" s="5">
        <v>7.2519999999999998</v>
      </c>
      <c r="K302" s="12">
        <f t="shared" si="14"/>
        <v>11.638</v>
      </c>
      <c r="L302" s="13">
        <f t="shared" si="12"/>
        <v>0.16047986762272476</v>
      </c>
    </row>
    <row r="303" spans="1:12" x14ac:dyDescent="0.2">
      <c r="A303" s="3">
        <v>12</v>
      </c>
      <c r="C303" s="3">
        <v>846985000</v>
      </c>
      <c r="D303" s="4">
        <f t="shared" si="15"/>
        <v>1075700</v>
      </c>
      <c r="G303" s="5">
        <v>7.9710000000000001</v>
      </c>
      <c r="K303" s="12">
        <f t="shared" si="14"/>
        <v>10.757</v>
      </c>
      <c r="L303" s="13">
        <f t="shared" si="12"/>
        <v>0.13495169991218167</v>
      </c>
    </row>
    <row r="304" spans="1:12" x14ac:dyDescent="0.2">
      <c r="A304" s="3">
        <v>17</v>
      </c>
      <c r="C304" s="3">
        <v>853954400</v>
      </c>
      <c r="D304" s="4">
        <f t="shared" si="15"/>
        <v>1393880</v>
      </c>
      <c r="G304" s="5">
        <v>7.1769999999999996</v>
      </c>
      <c r="K304" s="12">
        <f t="shared" si="14"/>
        <v>13.938800000000001</v>
      </c>
      <c r="L304" s="13">
        <f t="shared" si="12"/>
        <v>0.19421485300264735</v>
      </c>
    </row>
    <row r="305" spans="1:17" x14ac:dyDescent="0.2">
      <c r="A305" s="3">
        <v>18</v>
      </c>
      <c r="C305" s="3">
        <v>855025000</v>
      </c>
      <c r="D305" s="4">
        <f t="shared" si="15"/>
        <v>1070600</v>
      </c>
      <c r="G305" s="5">
        <v>7.423</v>
      </c>
      <c r="K305" s="12">
        <f t="shared" si="14"/>
        <v>10.706</v>
      </c>
      <c r="L305" s="13">
        <f t="shared" si="12"/>
        <v>0.14422740132022094</v>
      </c>
    </row>
    <row r="306" spans="1:17" x14ac:dyDescent="0.2">
      <c r="A306" s="3">
        <v>22</v>
      </c>
      <c r="C306" s="3">
        <v>859722200</v>
      </c>
      <c r="D306" s="4">
        <f t="shared" si="15"/>
        <v>1174300</v>
      </c>
      <c r="G306" s="5">
        <v>7.4340000000000002</v>
      </c>
      <c r="K306" s="12">
        <f t="shared" si="14"/>
        <v>11.743</v>
      </c>
      <c r="L306" s="13">
        <f t="shared" si="12"/>
        <v>0.15796341135324185</v>
      </c>
    </row>
    <row r="307" spans="1:17" x14ac:dyDescent="0.2">
      <c r="A307" s="3">
        <v>23</v>
      </c>
      <c r="C307" s="3">
        <v>861009200</v>
      </c>
      <c r="D307" s="4">
        <f t="shared" si="15"/>
        <v>1287000</v>
      </c>
      <c r="G307" s="5">
        <v>7.95</v>
      </c>
      <c r="K307" s="12">
        <f t="shared" si="14"/>
        <v>12.87</v>
      </c>
      <c r="L307" s="13">
        <f t="shared" si="12"/>
        <v>0.16188679245283019</v>
      </c>
    </row>
    <row r="308" spans="1:17" x14ac:dyDescent="0.2">
      <c r="A308" s="3">
        <v>29</v>
      </c>
      <c r="C308" s="3">
        <v>868574600</v>
      </c>
      <c r="D308" s="4">
        <f t="shared" si="15"/>
        <v>1260900</v>
      </c>
      <c r="G308" s="5">
        <v>7.6539999999999999</v>
      </c>
      <c r="K308" s="12">
        <f t="shared" si="14"/>
        <v>12.609</v>
      </c>
      <c r="L308" s="13">
        <f t="shared" si="12"/>
        <v>0.16473739221322184</v>
      </c>
    </row>
    <row r="309" spans="1:17" x14ac:dyDescent="0.2">
      <c r="A309" s="3">
        <v>30</v>
      </c>
      <c r="C309" s="3">
        <v>869710700</v>
      </c>
      <c r="D309" s="4">
        <f t="shared" si="15"/>
        <v>1136100</v>
      </c>
      <c r="G309" s="5">
        <v>8.484</v>
      </c>
      <c r="K309" s="12">
        <f t="shared" si="14"/>
        <v>11.361000000000001</v>
      </c>
      <c r="L309" s="13">
        <f t="shared" si="12"/>
        <v>0.13391089108910892</v>
      </c>
    </row>
    <row r="310" spans="1:17" x14ac:dyDescent="0.2">
      <c r="A310" s="14">
        <v>31</v>
      </c>
      <c r="B310" s="53"/>
      <c r="C310" s="14">
        <v>870976700</v>
      </c>
      <c r="D310" s="15">
        <f t="shared" si="15"/>
        <v>1266000</v>
      </c>
      <c r="E310" s="75"/>
      <c r="F310" s="15"/>
      <c r="G310" s="16">
        <v>6.6529999999999996</v>
      </c>
      <c r="H310" s="14"/>
      <c r="I310" s="17"/>
      <c r="J310" s="7"/>
      <c r="K310" s="12">
        <f t="shared" si="14"/>
        <v>12.66</v>
      </c>
      <c r="L310" s="13">
        <f t="shared" si="12"/>
        <v>0.19029009469412295</v>
      </c>
      <c r="P310" s="27">
        <f>(C310-C248)/217</f>
        <v>1174639.1705069125</v>
      </c>
      <c r="Q310" t="s">
        <v>19</v>
      </c>
    </row>
    <row r="311" spans="1:17" x14ac:dyDescent="0.2">
      <c r="A311" s="3">
        <v>1</v>
      </c>
      <c r="C311" s="3">
        <v>872530400</v>
      </c>
      <c r="D311" s="18">
        <f>(C311-C310)/1</f>
        <v>1553700</v>
      </c>
      <c r="E311" s="76"/>
      <c r="F311" s="18"/>
      <c r="G311" s="5">
        <v>7.4139999999999997</v>
      </c>
      <c r="I311" s="1">
        <v>43132</v>
      </c>
      <c r="J311" s="61" t="s">
        <v>25</v>
      </c>
      <c r="K311" s="12">
        <f t="shared" si="14"/>
        <v>15.537000000000001</v>
      </c>
      <c r="L311" s="13">
        <f t="shared" si="12"/>
        <v>0.20956298893984354</v>
      </c>
    </row>
    <row r="312" spans="1:17" x14ac:dyDescent="0.2">
      <c r="A312" s="3">
        <v>5</v>
      </c>
      <c r="C312" s="3">
        <v>877820100</v>
      </c>
      <c r="D312" s="4">
        <f t="shared" si="15"/>
        <v>1322425</v>
      </c>
      <c r="G312" s="5">
        <v>8.1709999999999994</v>
      </c>
      <c r="K312" s="12">
        <f t="shared" si="14"/>
        <v>13.22425</v>
      </c>
      <c r="L312" s="13">
        <f t="shared" si="12"/>
        <v>0.16184371557948846</v>
      </c>
    </row>
    <row r="313" spans="1:17" x14ac:dyDescent="0.2">
      <c r="A313" s="3">
        <v>6</v>
      </c>
      <c r="C313" s="3">
        <v>878909700</v>
      </c>
      <c r="D313" s="4">
        <f t="shared" si="15"/>
        <v>1089600</v>
      </c>
      <c r="G313" s="5">
        <v>7.8849999999999998</v>
      </c>
      <c r="K313" s="12">
        <f t="shared" si="14"/>
        <v>10.896000000000001</v>
      </c>
      <c r="L313" s="13">
        <f t="shared" si="12"/>
        <v>0.1381864299302473</v>
      </c>
    </row>
    <row r="314" spans="1:17" x14ac:dyDescent="0.2">
      <c r="A314" s="3">
        <v>14</v>
      </c>
      <c r="C314" s="3">
        <v>891381000</v>
      </c>
      <c r="D314" s="4">
        <f t="shared" si="15"/>
        <v>1558912.5</v>
      </c>
      <c r="G314" s="5">
        <v>9.5589999999999993</v>
      </c>
      <c r="K314" s="12">
        <f t="shared" si="14"/>
        <v>15.589124999999999</v>
      </c>
      <c r="L314" s="13">
        <f t="shared" si="12"/>
        <v>0.16308322000209227</v>
      </c>
    </row>
    <row r="315" spans="1:17" x14ac:dyDescent="0.2">
      <c r="A315" s="3">
        <v>20</v>
      </c>
      <c r="C315" s="3">
        <v>900760600</v>
      </c>
      <c r="D315" s="4">
        <f t="shared" si="15"/>
        <v>1563266.6666666667</v>
      </c>
      <c r="G315" s="5">
        <v>9.2430000000000003</v>
      </c>
      <c r="K315" s="12">
        <f t="shared" si="14"/>
        <v>15.632666666666667</v>
      </c>
      <c r="L315" s="13">
        <f t="shared" ref="L315:L378" si="16">D315/(G315*1000000)</f>
        <v>0.16912979191460206</v>
      </c>
    </row>
    <row r="316" spans="1:17" x14ac:dyDescent="0.2">
      <c r="A316" s="3">
        <v>22</v>
      </c>
      <c r="C316" s="3">
        <v>903695700</v>
      </c>
      <c r="D316" s="4">
        <f t="shared" si="15"/>
        <v>1467550</v>
      </c>
      <c r="G316" s="5">
        <v>9.3979999999999997</v>
      </c>
      <c r="J316" s="61" t="s">
        <v>23</v>
      </c>
      <c r="K316" s="12">
        <f t="shared" si="14"/>
        <v>14.6755</v>
      </c>
      <c r="L316" s="13">
        <f t="shared" si="16"/>
        <v>0.15615556501383274</v>
      </c>
    </row>
    <row r="317" spans="1:17" x14ac:dyDescent="0.2">
      <c r="A317" s="14">
        <v>27</v>
      </c>
      <c r="B317" s="53"/>
      <c r="C317" s="14">
        <v>911268400</v>
      </c>
      <c r="D317" s="15">
        <f t="shared" si="15"/>
        <v>1514540</v>
      </c>
      <c r="E317" s="75"/>
      <c r="F317" s="15"/>
      <c r="G317" s="16">
        <v>10.86</v>
      </c>
      <c r="H317" s="14"/>
      <c r="I317" s="17"/>
      <c r="J317" s="7"/>
      <c r="K317" s="12">
        <f t="shared" si="14"/>
        <v>15.1454</v>
      </c>
      <c r="L317" s="13">
        <f t="shared" si="16"/>
        <v>0.13946040515653776</v>
      </c>
      <c r="P317" s="27">
        <f>(C317-C311)/26</f>
        <v>1489923.076923077</v>
      </c>
      <c r="Q317" t="s">
        <v>22</v>
      </c>
    </row>
    <row r="318" spans="1:17" x14ac:dyDescent="0.2">
      <c r="A318" s="3">
        <v>5</v>
      </c>
      <c r="C318" s="3">
        <v>922083700</v>
      </c>
      <c r="D318" s="4">
        <f>(C318-C317)/6</f>
        <v>1802550</v>
      </c>
      <c r="G318" s="5">
        <v>11.734</v>
      </c>
      <c r="I318" s="1">
        <v>43160</v>
      </c>
      <c r="K318" s="12">
        <f t="shared" si="14"/>
        <v>18.025500000000001</v>
      </c>
      <c r="L318" s="13">
        <f t="shared" si="16"/>
        <v>0.15361769217658089</v>
      </c>
    </row>
    <row r="319" spans="1:17" x14ac:dyDescent="0.2">
      <c r="A319" s="3">
        <v>6</v>
      </c>
      <c r="C319" s="3">
        <v>923617000</v>
      </c>
      <c r="D319" s="4">
        <f t="shared" si="15"/>
        <v>1533300</v>
      </c>
      <c r="G319" s="5">
        <v>10.471</v>
      </c>
      <c r="K319" s="12">
        <f t="shared" si="14"/>
        <v>15.333</v>
      </c>
      <c r="L319" s="13">
        <f t="shared" si="16"/>
        <v>0.14643300544360616</v>
      </c>
    </row>
    <row r="320" spans="1:17" x14ac:dyDescent="0.2">
      <c r="A320" s="3">
        <v>13</v>
      </c>
      <c r="C320" s="3">
        <v>936375500</v>
      </c>
      <c r="D320" s="4">
        <f t="shared" si="15"/>
        <v>1822642.857142857</v>
      </c>
      <c r="G320" s="5">
        <v>11.818</v>
      </c>
      <c r="K320" s="12">
        <f t="shared" si="14"/>
        <v>18.226428571428571</v>
      </c>
      <c r="L320" s="13">
        <f t="shared" si="16"/>
        <v>0.15422599908130455</v>
      </c>
    </row>
    <row r="321" spans="1:17" x14ac:dyDescent="0.2">
      <c r="A321" s="3">
        <v>19</v>
      </c>
      <c r="C321" s="3">
        <v>946515300</v>
      </c>
      <c r="D321" s="4">
        <f t="shared" si="15"/>
        <v>1689966.6666666667</v>
      </c>
      <c r="G321" s="5">
        <v>11.664999999999999</v>
      </c>
      <c r="K321" s="12">
        <f t="shared" si="14"/>
        <v>16.899666666666668</v>
      </c>
      <c r="L321" s="13">
        <f t="shared" si="16"/>
        <v>0.14487498214030575</v>
      </c>
    </row>
    <row r="322" spans="1:17" x14ac:dyDescent="0.2">
      <c r="A322" s="3">
        <v>20</v>
      </c>
      <c r="C322" s="3">
        <v>948022200</v>
      </c>
      <c r="D322" s="4">
        <f t="shared" si="15"/>
        <v>1506900</v>
      </c>
      <c r="G322" s="5">
        <v>8.7750000000000004</v>
      </c>
      <c r="K322" s="12">
        <f t="shared" ref="K322:K385" si="17">D322/100000</f>
        <v>15.069000000000001</v>
      </c>
      <c r="L322" s="13">
        <f t="shared" si="16"/>
        <v>0.17172649572649573</v>
      </c>
    </row>
    <row r="323" spans="1:17" x14ac:dyDescent="0.2">
      <c r="A323" s="3">
        <v>23</v>
      </c>
      <c r="C323" s="3">
        <v>952914900</v>
      </c>
      <c r="D323" s="4">
        <f t="shared" si="15"/>
        <v>1630900</v>
      </c>
      <c r="G323" s="5">
        <v>10.93</v>
      </c>
      <c r="K323" s="12">
        <f t="shared" si="17"/>
        <v>16.309000000000001</v>
      </c>
      <c r="L323" s="13">
        <f t="shared" si="16"/>
        <v>0.1492131747483989</v>
      </c>
    </row>
    <row r="324" spans="1:17" x14ac:dyDescent="0.2">
      <c r="A324" s="3">
        <v>26</v>
      </c>
      <c r="C324" s="3">
        <v>958026400</v>
      </c>
      <c r="D324" s="4">
        <f t="shared" si="15"/>
        <v>1703833.3333333333</v>
      </c>
      <c r="G324" s="5">
        <v>10.776999999999999</v>
      </c>
      <c r="K324" s="12">
        <f t="shared" si="17"/>
        <v>17.038333333333334</v>
      </c>
      <c r="L324" s="13">
        <f t="shared" si="16"/>
        <v>0.15809903807491263</v>
      </c>
    </row>
    <row r="325" spans="1:17" x14ac:dyDescent="0.2">
      <c r="A325" s="3">
        <v>27</v>
      </c>
      <c r="C325" s="3">
        <v>959724400</v>
      </c>
      <c r="D325" s="4">
        <f t="shared" si="15"/>
        <v>1698000</v>
      </c>
      <c r="G325" s="5">
        <v>11.762</v>
      </c>
      <c r="K325" s="12">
        <f t="shared" si="17"/>
        <v>16.98</v>
      </c>
      <c r="L325" s="13">
        <f t="shared" si="16"/>
        <v>0.14436320353681348</v>
      </c>
    </row>
    <row r="326" spans="1:17" x14ac:dyDescent="0.2">
      <c r="A326" s="14">
        <v>29</v>
      </c>
      <c r="B326" s="53"/>
      <c r="C326" s="14">
        <v>962541700</v>
      </c>
      <c r="D326" s="15">
        <f t="shared" si="15"/>
        <v>1408650</v>
      </c>
      <c r="E326" s="75"/>
      <c r="F326" s="15"/>
      <c r="G326" s="16">
        <v>10.085000000000001</v>
      </c>
      <c r="H326" s="14"/>
      <c r="I326" s="17"/>
      <c r="J326" s="7"/>
      <c r="K326" s="12">
        <f t="shared" si="17"/>
        <v>14.086499999999999</v>
      </c>
      <c r="L326" s="13">
        <f t="shared" si="16"/>
        <v>0.13967773921665841</v>
      </c>
    </row>
    <row r="327" spans="1:17" x14ac:dyDescent="0.2">
      <c r="A327" s="3">
        <v>5</v>
      </c>
      <c r="C327" s="3">
        <v>972953100</v>
      </c>
      <c r="D327" s="4">
        <f>(C327-C326)/7</f>
        <v>1487342.857142857</v>
      </c>
      <c r="G327" s="5">
        <v>9.5570000000000004</v>
      </c>
      <c r="I327" s="1">
        <v>43191</v>
      </c>
      <c r="K327" s="12">
        <f t="shared" si="17"/>
        <v>14.873428571428571</v>
      </c>
      <c r="L327" s="13">
        <f t="shared" si="16"/>
        <v>0.1556286342097789</v>
      </c>
    </row>
    <row r="328" spans="1:17" x14ac:dyDescent="0.2">
      <c r="A328" s="3">
        <v>11</v>
      </c>
      <c r="C328" s="3">
        <v>981427100</v>
      </c>
      <c r="D328" s="4">
        <f t="shared" si="15"/>
        <v>1412333.3333333333</v>
      </c>
      <c r="G328" s="5">
        <v>9.4320000000000004</v>
      </c>
      <c r="K328" s="12">
        <f t="shared" si="17"/>
        <v>14.123333333333333</v>
      </c>
      <c r="L328" s="13">
        <f t="shared" si="16"/>
        <v>0.14973847893695222</v>
      </c>
    </row>
    <row r="329" spans="1:17" x14ac:dyDescent="0.2">
      <c r="A329" s="3">
        <v>18</v>
      </c>
      <c r="C329" s="3">
        <v>992966900</v>
      </c>
      <c r="D329" s="4">
        <f t="shared" si="15"/>
        <v>1648542.857142857</v>
      </c>
      <c r="G329" s="5">
        <v>10.948</v>
      </c>
      <c r="K329" s="12">
        <f t="shared" si="17"/>
        <v>16.485428571428571</v>
      </c>
      <c r="L329" s="13">
        <f t="shared" si="16"/>
        <v>0.15057936217965445</v>
      </c>
    </row>
    <row r="330" spans="1:17" x14ac:dyDescent="0.2">
      <c r="A330" s="3">
        <v>23</v>
      </c>
      <c r="C330" s="3">
        <v>1000333500</v>
      </c>
      <c r="D330" s="4">
        <f t="shared" ref="D330:D333" si="18">(C330-C329)/(A330-A329)</f>
        <v>1473320</v>
      </c>
      <c r="G330" s="5">
        <v>10.231</v>
      </c>
      <c r="K330" s="12">
        <f t="shared" si="17"/>
        <v>14.7332</v>
      </c>
      <c r="L330" s="13">
        <f t="shared" si="16"/>
        <v>0.14400547356074675</v>
      </c>
    </row>
    <row r="331" spans="1:17" x14ac:dyDescent="0.2">
      <c r="A331" s="3">
        <v>24</v>
      </c>
      <c r="C331" s="3">
        <v>1001774300</v>
      </c>
      <c r="D331" s="4">
        <f t="shared" si="18"/>
        <v>1440800</v>
      </c>
      <c r="G331" s="5">
        <v>9.7720000000000002</v>
      </c>
      <c r="K331" s="12">
        <f t="shared" si="17"/>
        <v>14.407999999999999</v>
      </c>
      <c r="L331" s="13">
        <f t="shared" si="16"/>
        <v>0.14744167007777323</v>
      </c>
    </row>
    <row r="332" spans="1:17" x14ac:dyDescent="0.2">
      <c r="A332" s="3">
        <v>26</v>
      </c>
      <c r="C332" s="3">
        <v>1004751700</v>
      </c>
      <c r="D332" s="4">
        <f t="shared" si="18"/>
        <v>1488700</v>
      </c>
      <c r="G332" s="5">
        <v>10.069000000000001</v>
      </c>
      <c r="K332" s="12">
        <f t="shared" si="17"/>
        <v>14.887</v>
      </c>
      <c r="L332" s="13">
        <f t="shared" si="16"/>
        <v>0.14784983613069819</v>
      </c>
    </row>
    <row r="333" spans="1:17" x14ac:dyDescent="0.2">
      <c r="A333" s="14">
        <v>30</v>
      </c>
      <c r="B333" s="53"/>
      <c r="C333" s="14">
        <v>1010600300</v>
      </c>
      <c r="D333" s="15">
        <f t="shared" si="18"/>
        <v>1462150</v>
      </c>
      <c r="E333" s="75"/>
      <c r="F333" s="15"/>
      <c r="G333" s="16">
        <v>10.11</v>
      </c>
      <c r="H333" s="14"/>
      <c r="I333" s="17"/>
      <c r="J333" s="7"/>
      <c r="K333" s="12">
        <f t="shared" si="17"/>
        <v>14.621499999999999</v>
      </c>
      <c r="L333" s="13">
        <f t="shared" si="16"/>
        <v>0.14462413452027695</v>
      </c>
      <c r="P333" s="27">
        <f>(C333-C248)/306</f>
        <v>1289282.0261437909</v>
      </c>
      <c r="Q333" t="s">
        <v>19</v>
      </c>
    </row>
    <row r="334" spans="1:17" x14ac:dyDescent="0.2">
      <c r="A334" s="3">
        <v>1</v>
      </c>
      <c r="C334" s="3">
        <v>1012393400</v>
      </c>
      <c r="D334" s="4">
        <f>(C334-C333)/1</f>
        <v>1793100</v>
      </c>
      <c r="G334" s="5">
        <v>9.9489999999999998</v>
      </c>
      <c r="I334" s="1">
        <v>43221</v>
      </c>
      <c r="K334" s="12">
        <f t="shared" si="17"/>
        <v>17.931000000000001</v>
      </c>
      <c r="L334" s="13">
        <f t="shared" si="16"/>
        <v>0.18022916876067946</v>
      </c>
    </row>
    <row r="335" spans="1:17" x14ac:dyDescent="0.2">
      <c r="A335" s="3">
        <v>8</v>
      </c>
      <c r="C335" s="3">
        <v>1022098300</v>
      </c>
      <c r="D335" s="4">
        <f t="shared" ref="D335:D398" si="19">(C335-C334)/(A335-A334)</f>
        <v>1386414.2857142857</v>
      </c>
      <c r="G335" s="5">
        <v>9.6430000000000007</v>
      </c>
      <c r="K335" s="12">
        <f t="shared" si="17"/>
        <v>13.864142857142857</v>
      </c>
      <c r="L335" s="13">
        <f t="shared" si="16"/>
        <v>0.14377416630864728</v>
      </c>
    </row>
    <row r="336" spans="1:17" x14ac:dyDescent="0.2">
      <c r="A336" s="3">
        <v>9</v>
      </c>
      <c r="C336" s="3">
        <v>1023466800</v>
      </c>
      <c r="D336" s="4">
        <f t="shared" si="19"/>
        <v>1368500</v>
      </c>
      <c r="G336" s="5">
        <v>9.2309999999999999</v>
      </c>
      <c r="K336" s="12">
        <f t="shared" si="17"/>
        <v>13.685</v>
      </c>
      <c r="L336" s="13">
        <f t="shared" si="16"/>
        <v>0.14825046040515655</v>
      </c>
    </row>
    <row r="337" spans="1:12" x14ac:dyDescent="0.2">
      <c r="A337" s="3">
        <v>10</v>
      </c>
      <c r="C337" s="3">
        <v>1024679600</v>
      </c>
      <c r="D337" s="4">
        <f t="shared" si="19"/>
        <v>1212800</v>
      </c>
      <c r="G337" s="5">
        <v>9.4420000000000002</v>
      </c>
      <c r="K337" s="12">
        <f t="shared" si="17"/>
        <v>12.128</v>
      </c>
      <c r="L337" s="13">
        <f t="shared" si="16"/>
        <v>0.12844736284685448</v>
      </c>
    </row>
    <row r="338" spans="1:12" x14ac:dyDescent="0.2">
      <c r="A338" s="3">
        <v>16</v>
      </c>
      <c r="C338" s="3">
        <v>1033613800</v>
      </c>
      <c r="D338" s="4">
        <f t="shared" si="19"/>
        <v>1489033.3333333333</v>
      </c>
      <c r="G338" s="5">
        <v>9.7949999999999999</v>
      </c>
      <c r="J338" s="61" t="s">
        <v>24</v>
      </c>
      <c r="K338" s="12">
        <f t="shared" si="17"/>
        <v>14.890333333333333</v>
      </c>
      <c r="L338" s="13">
        <f t="shared" si="16"/>
        <v>0.152019737961545</v>
      </c>
    </row>
    <row r="339" spans="1:12" x14ac:dyDescent="0.2">
      <c r="A339" s="3">
        <v>21</v>
      </c>
      <c r="C339" s="3">
        <v>1042103000</v>
      </c>
      <c r="D339" s="4">
        <f t="shared" si="19"/>
        <v>1697840</v>
      </c>
      <c r="G339" s="5">
        <v>11.101000000000001</v>
      </c>
      <c r="K339" s="12">
        <f t="shared" si="17"/>
        <v>16.978400000000001</v>
      </c>
      <c r="L339" s="13">
        <f t="shared" si="16"/>
        <v>0.1529447797495721</v>
      </c>
    </row>
    <row r="340" spans="1:12" x14ac:dyDescent="0.2">
      <c r="A340" s="3">
        <v>22</v>
      </c>
      <c r="C340" s="3">
        <v>1043991500</v>
      </c>
      <c r="D340" s="4">
        <f t="shared" si="19"/>
        <v>1888500</v>
      </c>
      <c r="G340" s="5">
        <v>11.164</v>
      </c>
      <c r="K340" s="12">
        <f t="shared" si="17"/>
        <v>18.885000000000002</v>
      </c>
      <c r="L340" s="13">
        <f t="shared" si="16"/>
        <v>0.16915979935506986</v>
      </c>
    </row>
    <row r="341" spans="1:12" x14ac:dyDescent="0.2">
      <c r="A341" s="3">
        <v>29</v>
      </c>
      <c r="C341" s="3">
        <v>1055981500</v>
      </c>
      <c r="D341" s="4">
        <f t="shared" si="19"/>
        <v>1712857.142857143</v>
      </c>
      <c r="G341" s="5">
        <v>14.092000000000001</v>
      </c>
      <c r="K341" s="12">
        <f t="shared" si="17"/>
        <v>17.12857142857143</v>
      </c>
      <c r="L341" s="13">
        <f t="shared" si="16"/>
        <v>0.12154819350391306</v>
      </c>
    </row>
    <row r="342" spans="1:12" x14ac:dyDescent="0.2">
      <c r="A342" s="14">
        <v>31</v>
      </c>
      <c r="B342" s="53"/>
      <c r="C342" s="14">
        <v>1059417800</v>
      </c>
      <c r="D342" s="15">
        <f t="shared" si="19"/>
        <v>1718150</v>
      </c>
      <c r="E342" s="75"/>
      <c r="F342" s="15"/>
      <c r="G342" s="16">
        <v>13.294</v>
      </c>
      <c r="H342" s="14"/>
      <c r="I342" s="17"/>
      <c r="J342" s="7"/>
      <c r="K342" s="12">
        <f t="shared" si="17"/>
        <v>17.1815</v>
      </c>
      <c r="L342" s="13">
        <f t="shared" si="16"/>
        <v>0.12924251542049045</v>
      </c>
    </row>
    <row r="343" spans="1:12" x14ac:dyDescent="0.2">
      <c r="A343" s="3">
        <v>1</v>
      </c>
      <c r="C343" s="3">
        <v>1061258600</v>
      </c>
      <c r="D343" s="4">
        <f>(C343-C342)/1</f>
        <v>1840800</v>
      </c>
      <c r="G343" s="5">
        <v>12.224</v>
      </c>
      <c r="I343" s="1">
        <v>43252</v>
      </c>
      <c r="K343" s="12">
        <f t="shared" si="17"/>
        <v>18.408000000000001</v>
      </c>
      <c r="L343" s="13">
        <f t="shared" si="16"/>
        <v>0.15058900523560209</v>
      </c>
    </row>
    <row r="344" spans="1:12" x14ac:dyDescent="0.2">
      <c r="A344" s="3">
        <v>4</v>
      </c>
      <c r="C344" s="3">
        <v>1065870200</v>
      </c>
      <c r="D344" s="4">
        <f t="shared" si="19"/>
        <v>1537200</v>
      </c>
      <c r="G344" s="5">
        <v>11.87</v>
      </c>
      <c r="K344" s="12">
        <f t="shared" si="17"/>
        <v>15.372</v>
      </c>
      <c r="L344" s="13">
        <f t="shared" si="16"/>
        <v>0.12950294860994102</v>
      </c>
    </row>
    <row r="345" spans="1:12" x14ac:dyDescent="0.2">
      <c r="A345" s="3">
        <v>6</v>
      </c>
      <c r="C345" s="3">
        <v>1069210900</v>
      </c>
      <c r="D345" s="4">
        <f t="shared" si="19"/>
        <v>1670350</v>
      </c>
      <c r="G345" s="5">
        <v>10.686999999999999</v>
      </c>
      <c r="K345" s="12">
        <f t="shared" si="17"/>
        <v>16.703499999999998</v>
      </c>
      <c r="L345" s="13">
        <f t="shared" si="16"/>
        <v>0.15629737063722279</v>
      </c>
    </row>
    <row r="346" spans="1:12" x14ac:dyDescent="0.2">
      <c r="A346" s="3">
        <v>11</v>
      </c>
      <c r="C346" s="3">
        <v>1077021700</v>
      </c>
      <c r="D346" s="4">
        <f t="shared" si="19"/>
        <v>1562160</v>
      </c>
      <c r="G346" s="5">
        <v>11.359</v>
      </c>
      <c r="K346" s="12">
        <f t="shared" si="17"/>
        <v>15.621600000000001</v>
      </c>
      <c r="L346" s="13">
        <f t="shared" si="16"/>
        <v>0.1375261906857998</v>
      </c>
    </row>
    <row r="347" spans="1:12" x14ac:dyDescent="0.2">
      <c r="A347" s="3">
        <v>14</v>
      </c>
      <c r="C347" s="3">
        <v>1081399700</v>
      </c>
      <c r="D347" s="4">
        <f t="shared" si="19"/>
        <v>1459333.3333333333</v>
      </c>
      <c r="G347" s="5">
        <v>10</v>
      </c>
      <c r="K347" s="12">
        <f t="shared" si="17"/>
        <v>14.593333333333332</v>
      </c>
      <c r="L347" s="13">
        <f t="shared" si="16"/>
        <v>0.14593333333333333</v>
      </c>
    </row>
    <row r="348" spans="1:12" x14ac:dyDescent="0.2">
      <c r="A348" s="3">
        <v>18</v>
      </c>
      <c r="C348" s="3">
        <v>1087174300</v>
      </c>
      <c r="D348" s="4">
        <f t="shared" si="19"/>
        <v>1443650</v>
      </c>
      <c r="G348" s="5">
        <v>9.9</v>
      </c>
      <c r="K348" s="12">
        <f t="shared" si="17"/>
        <v>14.436500000000001</v>
      </c>
      <c r="L348" s="13">
        <f t="shared" si="16"/>
        <v>0.14582323232323233</v>
      </c>
    </row>
    <row r="349" spans="1:12" x14ac:dyDescent="0.2">
      <c r="A349" s="3">
        <v>19</v>
      </c>
      <c r="C349" s="3">
        <v>1088629600</v>
      </c>
      <c r="D349" s="4">
        <f t="shared" si="19"/>
        <v>1455300</v>
      </c>
      <c r="G349" s="5">
        <v>9.73</v>
      </c>
      <c r="K349" s="12">
        <f t="shared" si="17"/>
        <v>14.553000000000001</v>
      </c>
      <c r="L349" s="13">
        <f t="shared" si="16"/>
        <v>0.149568345323741</v>
      </c>
    </row>
    <row r="350" spans="1:12" x14ac:dyDescent="0.2">
      <c r="A350" s="3">
        <v>20</v>
      </c>
      <c r="C350" s="3">
        <v>1090073300</v>
      </c>
      <c r="D350" s="4">
        <f t="shared" si="19"/>
        <v>1443700</v>
      </c>
      <c r="G350" s="5">
        <v>9.4260000000000002</v>
      </c>
      <c r="K350" s="12">
        <f t="shared" si="17"/>
        <v>14.436999999999999</v>
      </c>
      <c r="L350" s="13">
        <f t="shared" si="16"/>
        <v>0.15316146827922766</v>
      </c>
    </row>
    <row r="351" spans="1:12" x14ac:dyDescent="0.2">
      <c r="A351" s="3">
        <v>21</v>
      </c>
      <c r="C351" s="3">
        <v>1091354300</v>
      </c>
      <c r="D351" s="4">
        <f t="shared" si="19"/>
        <v>1281000</v>
      </c>
      <c r="G351" s="5">
        <v>9.2309999999999999</v>
      </c>
      <c r="K351" s="12">
        <f t="shared" si="17"/>
        <v>12.81</v>
      </c>
      <c r="L351" s="13">
        <f t="shared" si="16"/>
        <v>0.1387715307117322</v>
      </c>
    </row>
    <row r="352" spans="1:12" x14ac:dyDescent="0.2">
      <c r="A352" s="3">
        <v>26</v>
      </c>
      <c r="C352" s="3">
        <v>1098615300</v>
      </c>
      <c r="D352" s="4">
        <f t="shared" si="19"/>
        <v>1452200</v>
      </c>
      <c r="G352" s="5">
        <v>8.8420000000000005</v>
      </c>
      <c r="K352" s="12">
        <f t="shared" si="17"/>
        <v>14.522</v>
      </c>
      <c r="L352" s="13">
        <f t="shared" si="16"/>
        <v>0.1642388599864284</v>
      </c>
    </row>
    <row r="353" spans="1:12" x14ac:dyDescent="0.2">
      <c r="A353" s="3">
        <v>28</v>
      </c>
      <c r="C353" s="3">
        <v>1101153900</v>
      </c>
      <c r="D353" s="4">
        <f t="shared" si="19"/>
        <v>1269300</v>
      </c>
      <c r="G353" s="5">
        <v>9.1229999999999993</v>
      </c>
      <c r="K353" s="12">
        <f t="shared" si="17"/>
        <v>12.693</v>
      </c>
      <c r="L353" s="13">
        <f t="shared" si="16"/>
        <v>0.13913186451825058</v>
      </c>
    </row>
    <row r="354" spans="1:12" x14ac:dyDescent="0.2">
      <c r="A354" s="14">
        <v>29</v>
      </c>
      <c r="B354" s="53"/>
      <c r="C354" s="14">
        <v>1102469500</v>
      </c>
      <c r="D354" s="15">
        <f t="shared" si="19"/>
        <v>1315600</v>
      </c>
      <c r="E354" s="75"/>
      <c r="F354" s="15"/>
      <c r="G354" s="16">
        <v>9.2569999999999997</v>
      </c>
      <c r="H354" s="14"/>
      <c r="I354" s="17"/>
      <c r="J354" s="7"/>
      <c r="K354" s="12">
        <f t="shared" si="17"/>
        <v>13.156000000000001</v>
      </c>
      <c r="L354" s="13">
        <f t="shared" si="16"/>
        <v>0.14211947715242521</v>
      </c>
    </row>
    <row r="355" spans="1:12" x14ac:dyDescent="0.2">
      <c r="A355" s="3">
        <v>2</v>
      </c>
      <c r="C355" s="3">
        <v>1106493000</v>
      </c>
      <c r="D355" s="4">
        <f>(C355-C354)/3</f>
        <v>1341166.6666666667</v>
      </c>
      <c r="G355" s="5">
        <v>8.49</v>
      </c>
      <c r="I355" s="1">
        <v>43282</v>
      </c>
      <c r="K355" s="12">
        <f t="shared" si="17"/>
        <v>13.411666666666667</v>
      </c>
      <c r="L355" s="13">
        <f t="shared" si="16"/>
        <v>0.15797016097369454</v>
      </c>
    </row>
    <row r="356" spans="1:12" x14ac:dyDescent="0.2">
      <c r="A356" s="3">
        <v>3</v>
      </c>
      <c r="C356" s="3">
        <v>1107659300</v>
      </c>
      <c r="D356" s="4">
        <f t="shared" si="19"/>
        <v>1166300</v>
      </c>
      <c r="G356" s="5">
        <v>8.3979999999999997</v>
      </c>
      <c r="K356" s="12">
        <f t="shared" si="17"/>
        <v>11.663</v>
      </c>
      <c r="L356" s="13">
        <f t="shared" si="16"/>
        <v>0.13887830435818052</v>
      </c>
    </row>
    <row r="357" spans="1:12" x14ac:dyDescent="0.2">
      <c r="A357" s="3">
        <v>6</v>
      </c>
      <c r="C357" s="3">
        <v>1110247100</v>
      </c>
      <c r="D357" s="4">
        <f t="shared" si="19"/>
        <v>862600</v>
      </c>
      <c r="G357" s="5">
        <v>11.537000000000001</v>
      </c>
      <c r="K357" s="12">
        <f t="shared" si="17"/>
        <v>8.6259999999999994</v>
      </c>
      <c r="L357" s="13">
        <f t="shared" si="16"/>
        <v>7.4768137297390999E-2</v>
      </c>
    </row>
    <row r="358" spans="1:12" x14ac:dyDescent="0.2">
      <c r="A358" s="3">
        <v>10</v>
      </c>
      <c r="C358" s="3">
        <v>1117814700</v>
      </c>
      <c r="D358" s="4">
        <f t="shared" si="19"/>
        <v>1891900</v>
      </c>
      <c r="G358" s="5">
        <v>9.0289999999999999</v>
      </c>
      <c r="K358" s="12">
        <f t="shared" si="17"/>
        <v>18.919</v>
      </c>
      <c r="L358" s="13">
        <f t="shared" si="16"/>
        <v>0.20953593974969542</v>
      </c>
    </row>
    <row r="359" spans="1:12" x14ac:dyDescent="0.2">
      <c r="A359" s="3">
        <v>11</v>
      </c>
      <c r="C359" s="3">
        <v>1119076000</v>
      </c>
      <c r="D359" s="4">
        <f t="shared" si="19"/>
        <v>1261300</v>
      </c>
      <c r="G359" s="5">
        <v>9.1150000000000002</v>
      </c>
      <c r="K359" s="12">
        <f t="shared" si="17"/>
        <v>12.613</v>
      </c>
      <c r="L359" s="13">
        <f t="shared" si="16"/>
        <v>0.13837630279758639</v>
      </c>
    </row>
    <row r="360" spans="1:12" x14ac:dyDescent="0.2">
      <c r="A360" s="3">
        <v>13</v>
      </c>
      <c r="C360" s="3">
        <v>1121175000</v>
      </c>
      <c r="D360" s="4">
        <f t="shared" si="19"/>
        <v>1049500</v>
      </c>
      <c r="G360" s="5">
        <v>8.3529999999999998</v>
      </c>
      <c r="K360" s="12">
        <f t="shared" si="17"/>
        <v>10.494999999999999</v>
      </c>
      <c r="L360" s="13">
        <f t="shared" si="16"/>
        <v>0.12564348138393391</v>
      </c>
    </row>
    <row r="361" spans="1:12" x14ac:dyDescent="0.2">
      <c r="A361" s="3">
        <v>16</v>
      </c>
      <c r="C361" s="3">
        <v>1125664100</v>
      </c>
      <c r="D361" s="4">
        <f t="shared" si="19"/>
        <v>1496366.6666666667</v>
      </c>
      <c r="G361" s="5">
        <v>8.5860000000000003</v>
      </c>
      <c r="K361" s="12">
        <f t="shared" si="17"/>
        <v>14.963666666666667</v>
      </c>
      <c r="L361" s="13">
        <f t="shared" si="16"/>
        <v>0.17427983539094652</v>
      </c>
    </row>
    <row r="362" spans="1:12" x14ac:dyDescent="0.2">
      <c r="A362" s="3">
        <v>19</v>
      </c>
      <c r="C362" s="3">
        <v>1129772500</v>
      </c>
      <c r="D362" s="4">
        <f t="shared" si="19"/>
        <v>1369466.6666666667</v>
      </c>
      <c r="G362" s="5">
        <v>8.0039999999999996</v>
      </c>
      <c r="K362" s="12">
        <f t="shared" si="17"/>
        <v>13.694666666666668</v>
      </c>
      <c r="L362" s="13">
        <f t="shared" si="16"/>
        <v>0.17109778444111279</v>
      </c>
    </row>
    <row r="363" spans="1:12" x14ac:dyDescent="0.2">
      <c r="A363" s="3">
        <v>24</v>
      </c>
      <c r="C363" s="3">
        <v>1136769200</v>
      </c>
      <c r="D363" s="4">
        <f t="shared" si="19"/>
        <v>1399340</v>
      </c>
      <c r="G363" s="5">
        <v>8.7769999999999992</v>
      </c>
      <c r="K363" s="12">
        <f t="shared" si="17"/>
        <v>13.993399999999999</v>
      </c>
      <c r="L363" s="13">
        <f t="shared" si="16"/>
        <v>0.15943260795260339</v>
      </c>
    </row>
    <row r="364" spans="1:12" x14ac:dyDescent="0.2">
      <c r="A364" s="3">
        <v>25</v>
      </c>
      <c r="C364" s="3">
        <v>1138239500</v>
      </c>
      <c r="D364" s="4">
        <f t="shared" si="19"/>
        <v>1470300</v>
      </c>
      <c r="G364" s="5">
        <v>9.1010000000000009</v>
      </c>
      <c r="K364" s="12">
        <f t="shared" si="17"/>
        <v>14.702999999999999</v>
      </c>
      <c r="L364" s="13">
        <f t="shared" si="16"/>
        <v>0.16155367542028348</v>
      </c>
    </row>
    <row r="365" spans="1:12" x14ac:dyDescent="0.2">
      <c r="A365" s="3">
        <v>26</v>
      </c>
      <c r="C365" s="3">
        <v>1139626000</v>
      </c>
      <c r="D365" s="4">
        <f t="shared" si="19"/>
        <v>1386500</v>
      </c>
      <c r="G365" s="5">
        <v>8.8260000000000005</v>
      </c>
      <c r="K365" s="12">
        <f t="shared" si="17"/>
        <v>13.865</v>
      </c>
      <c r="L365" s="13">
        <f t="shared" si="16"/>
        <v>0.15709268071606616</v>
      </c>
    </row>
    <row r="366" spans="1:12" x14ac:dyDescent="0.2">
      <c r="A366" s="14">
        <v>30</v>
      </c>
      <c r="B366" s="53"/>
      <c r="C366" s="14">
        <v>1145296400</v>
      </c>
      <c r="D366" s="15">
        <f t="shared" si="19"/>
        <v>1417600</v>
      </c>
      <c r="E366" s="75"/>
      <c r="F366" s="15"/>
      <c r="G366" s="16">
        <v>8.1519999999999992</v>
      </c>
      <c r="H366" s="14"/>
      <c r="I366" s="17"/>
      <c r="J366" s="7"/>
      <c r="K366" s="12">
        <f t="shared" si="17"/>
        <v>14.176</v>
      </c>
      <c r="L366" s="13">
        <f t="shared" si="16"/>
        <v>0.17389597644749757</v>
      </c>
    </row>
    <row r="367" spans="1:12" x14ac:dyDescent="0.2">
      <c r="A367" s="3">
        <v>1</v>
      </c>
      <c r="C367" s="3">
        <v>1147694500</v>
      </c>
      <c r="D367" s="4">
        <f>(C367-C366)/2</f>
        <v>1199050</v>
      </c>
      <c r="G367" s="5">
        <v>8.0060000000000002</v>
      </c>
      <c r="I367" s="1">
        <v>43313</v>
      </c>
      <c r="K367" s="12">
        <f t="shared" si="17"/>
        <v>11.990500000000001</v>
      </c>
      <c r="L367" s="13">
        <f t="shared" si="16"/>
        <v>0.14976892330751937</v>
      </c>
    </row>
    <row r="368" spans="1:12" x14ac:dyDescent="0.2">
      <c r="A368" s="3">
        <v>7</v>
      </c>
      <c r="C368" s="3">
        <v>1155252600</v>
      </c>
      <c r="D368" s="4">
        <f t="shared" si="19"/>
        <v>1259683.3333333333</v>
      </c>
      <c r="G368" s="5">
        <v>6.7266000000000004</v>
      </c>
      <c r="J368" s="61" t="s">
        <v>26</v>
      </c>
      <c r="K368" s="12">
        <f t="shared" si="17"/>
        <v>12.596833333333333</v>
      </c>
      <c r="L368" s="13">
        <f t="shared" si="16"/>
        <v>0.18726895212043726</v>
      </c>
    </row>
    <row r="369" spans="1:12" x14ac:dyDescent="0.2">
      <c r="A369" s="3">
        <v>8</v>
      </c>
      <c r="C369" s="3">
        <v>1156501300</v>
      </c>
      <c r="D369" s="4">
        <f t="shared" si="19"/>
        <v>1248700</v>
      </c>
      <c r="G369" s="5">
        <v>6.6957000000000004</v>
      </c>
      <c r="K369" s="12">
        <f t="shared" si="17"/>
        <v>12.487</v>
      </c>
      <c r="L369" s="13">
        <f t="shared" si="16"/>
        <v>0.1864928237525576</v>
      </c>
    </row>
    <row r="370" spans="1:12" x14ac:dyDescent="0.2">
      <c r="A370" s="3">
        <v>9</v>
      </c>
      <c r="C370" s="3">
        <v>1158062700</v>
      </c>
      <c r="D370" s="4">
        <f t="shared" si="19"/>
        <v>1561400</v>
      </c>
      <c r="G370" s="5">
        <v>6.9215999999999998</v>
      </c>
      <c r="K370" s="12">
        <f t="shared" si="17"/>
        <v>15.614000000000001</v>
      </c>
      <c r="L370" s="13">
        <f t="shared" si="16"/>
        <v>0.22558368007397134</v>
      </c>
    </row>
    <row r="371" spans="1:12" x14ac:dyDescent="0.2">
      <c r="A371" s="3">
        <v>10</v>
      </c>
      <c r="C371" s="3">
        <v>1159260400</v>
      </c>
      <c r="D371" s="4">
        <f t="shared" si="19"/>
        <v>1197700</v>
      </c>
      <c r="G371" s="5">
        <v>6.6264000000000003</v>
      </c>
      <c r="K371" s="12">
        <f t="shared" si="17"/>
        <v>11.977</v>
      </c>
      <c r="L371" s="13">
        <f t="shared" si="16"/>
        <v>0.18074671012918025</v>
      </c>
    </row>
    <row r="372" spans="1:12" x14ac:dyDescent="0.2">
      <c r="A372" s="3">
        <v>13</v>
      </c>
      <c r="C372" s="3">
        <v>1162768000</v>
      </c>
      <c r="D372" s="4">
        <f t="shared" si="19"/>
        <v>1169200</v>
      </c>
      <c r="G372" s="5">
        <v>6.6927000000000003</v>
      </c>
      <c r="K372" s="12">
        <f t="shared" si="17"/>
        <v>11.692</v>
      </c>
      <c r="L372" s="13">
        <f t="shared" si="16"/>
        <v>0.17469780507119698</v>
      </c>
    </row>
    <row r="373" spans="1:12" x14ac:dyDescent="0.2">
      <c r="A373" s="3">
        <v>14</v>
      </c>
      <c r="C373" s="3">
        <v>1164208100</v>
      </c>
      <c r="D373" s="4">
        <f t="shared" si="19"/>
        <v>1440100</v>
      </c>
      <c r="G373" s="5">
        <v>6.9306999999999999</v>
      </c>
      <c r="K373" s="12">
        <f t="shared" si="17"/>
        <v>14.401</v>
      </c>
      <c r="L373" s="13">
        <f t="shared" si="16"/>
        <v>0.20778564935720778</v>
      </c>
    </row>
    <row r="374" spans="1:12" x14ac:dyDescent="0.2">
      <c r="A374" s="3">
        <v>15</v>
      </c>
      <c r="C374" s="3">
        <v>1165653600</v>
      </c>
      <c r="D374" s="4">
        <f t="shared" si="19"/>
        <v>1445500</v>
      </c>
      <c r="G374" s="5">
        <v>6.7115</v>
      </c>
      <c r="K374" s="12">
        <f t="shared" si="17"/>
        <v>14.455</v>
      </c>
      <c r="L374" s="13">
        <f t="shared" si="16"/>
        <v>0.21537659241600238</v>
      </c>
    </row>
    <row r="375" spans="1:12" x14ac:dyDescent="0.2">
      <c r="A375" s="3">
        <v>23</v>
      </c>
      <c r="C375" s="3">
        <v>1176034500</v>
      </c>
      <c r="D375" s="4">
        <f t="shared" si="19"/>
        <v>1297612.5</v>
      </c>
      <c r="G375" s="5">
        <v>6.508</v>
      </c>
      <c r="K375" s="12">
        <f t="shared" si="17"/>
        <v>12.976125</v>
      </c>
      <c r="L375" s="13">
        <f t="shared" si="16"/>
        <v>0.19938729256299939</v>
      </c>
    </row>
    <row r="376" spans="1:12" x14ac:dyDescent="0.2">
      <c r="A376" s="3">
        <v>29</v>
      </c>
      <c r="C376" s="3">
        <v>1183761700</v>
      </c>
      <c r="D376" s="4">
        <f t="shared" si="19"/>
        <v>1287866.6666666667</v>
      </c>
      <c r="G376" s="5">
        <v>6.7130000000000001</v>
      </c>
      <c r="K376" s="12">
        <f t="shared" si="17"/>
        <v>12.878666666666668</v>
      </c>
      <c r="L376" s="13">
        <f t="shared" si="16"/>
        <v>0.1918466656735687</v>
      </c>
    </row>
    <row r="377" spans="1:12" x14ac:dyDescent="0.2">
      <c r="A377" s="14">
        <v>31</v>
      </c>
      <c r="B377" s="53"/>
      <c r="C377" s="14">
        <v>1186366600</v>
      </c>
      <c r="D377" s="15">
        <f t="shared" si="19"/>
        <v>1302450</v>
      </c>
      <c r="E377" s="75"/>
      <c r="F377" s="15"/>
      <c r="G377" s="16">
        <v>6.5640000000000001</v>
      </c>
      <c r="H377" s="14"/>
      <c r="I377" s="17"/>
      <c r="J377" s="7"/>
      <c r="K377" s="12">
        <f t="shared" si="17"/>
        <v>13.0245</v>
      </c>
      <c r="L377" s="13">
        <f t="shared" si="16"/>
        <v>0.19842321755027423</v>
      </c>
    </row>
    <row r="378" spans="1:12" x14ac:dyDescent="0.2">
      <c r="A378" s="3">
        <v>5</v>
      </c>
      <c r="C378" s="3">
        <v>1192312900</v>
      </c>
      <c r="D378" s="4">
        <f>(C378-C377)/5</f>
        <v>1189260</v>
      </c>
      <c r="G378" s="5">
        <v>7.0270000000000001</v>
      </c>
      <c r="I378" s="1">
        <v>43344</v>
      </c>
      <c r="K378" s="12">
        <f t="shared" si="17"/>
        <v>11.8926</v>
      </c>
      <c r="L378" s="13">
        <f t="shared" si="16"/>
        <v>0.16924149708268107</v>
      </c>
    </row>
    <row r="379" spans="1:12" x14ac:dyDescent="0.2">
      <c r="A379" s="3">
        <v>11</v>
      </c>
      <c r="C379" s="3">
        <v>1200863900</v>
      </c>
      <c r="D379" s="4">
        <f t="shared" si="19"/>
        <v>1425166.6666666667</v>
      </c>
      <c r="G379" s="5">
        <v>6.891</v>
      </c>
      <c r="K379" s="12">
        <f t="shared" si="17"/>
        <v>14.251666666666667</v>
      </c>
      <c r="L379" s="13">
        <f t="shared" ref="L379:L442" si="20">D379/(G379*1000000)</f>
        <v>0.20681565326754706</v>
      </c>
    </row>
    <row r="380" spans="1:12" x14ac:dyDescent="0.2">
      <c r="A380" s="3">
        <v>13</v>
      </c>
      <c r="C380" s="3">
        <v>1203728800</v>
      </c>
      <c r="D380" s="4">
        <f t="shared" si="19"/>
        <v>1432450</v>
      </c>
      <c r="G380" s="5">
        <v>7.0209999999999999</v>
      </c>
      <c r="K380" s="12">
        <f t="shared" si="17"/>
        <v>14.3245</v>
      </c>
      <c r="L380" s="13">
        <f t="shared" si="20"/>
        <v>0.20402364335564735</v>
      </c>
    </row>
    <row r="381" spans="1:12" x14ac:dyDescent="0.2">
      <c r="A381" s="3">
        <v>18</v>
      </c>
      <c r="C381" s="3">
        <v>1210619500</v>
      </c>
      <c r="D381" s="4">
        <f t="shared" si="19"/>
        <v>1378140</v>
      </c>
      <c r="G381" s="5">
        <v>8.0210000000000008</v>
      </c>
      <c r="K381" s="12">
        <f t="shared" si="17"/>
        <v>13.7814</v>
      </c>
      <c r="L381" s="13">
        <f t="shared" si="20"/>
        <v>0.17181648173544445</v>
      </c>
    </row>
    <row r="382" spans="1:12" x14ac:dyDescent="0.2">
      <c r="A382" s="3">
        <v>25</v>
      </c>
      <c r="C382" s="3">
        <v>1220105600</v>
      </c>
      <c r="D382" s="4">
        <f t="shared" si="19"/>
        <v>1355157.142857143</v>
      </c>
      <c r="G382" s="5">
        <v>7.9349999999999996</v>
      </c>
      <c r="K382" s="12">
        <f t="shared" si="17"/>
        <v>13.55157142857143</v>
      </c>
      <c r="L382" s="13">
        <f t="shared" si="20"/>
        <v>0.17078224862723917</v>
      </c>
    </row>
    <row r="383" spans="1:12" x14ac:dyDescent="0.2">
      <c r="A383" s="14">
        <v>26</v>
      </c>
      <c r="B383" s="53"/>
      <c r="C383" s="14">
        <v>1221864700</v>
      </c>
      <c r="D383" s="15">
        <f t="shared" si="19"/>
        <v>1759100</v>
      </c>
      <c r="E383" s="75"/>
      <c r="F383" s="15"/>
      <c r="G383" s="16">
        <v>8.5470000000000006</v>
      </c>
      <c r="H383" s="14"/>
      <c r="I383" s="17"/>
      <c r="J383" s="7"/>
      <c r="K383" s="12">
        <f t="shared" si="17"/>
        <v>17.591000000000001</v>
      </c>
      <c r="L383" s="13">
        <f t="shared" si="20"/>
        <v>0.2058149058149058</v>
      </c>
    </row>
    <row r="384" spans="1:12" x14ac:dyDescent="0.2">
      <c r="A384" s="3">
        <v>1</v>
      </c>
      <c r="C384" s="3">
        <v>1230001600</v>
      </c>
      <c r="D384" s="4">
        <f>(C384-C383)/5</f>
        <v>1627380</v>
      </c>
      <c r="G384" s="5">
        <v>7.4939999999999998</v>
      </c>
      <c r="I384" s="1">
        <v>43374</v>
      </c>
      <c r="K384" s="12">
        <f t="shared" si="17"/>
        <v>16.273800000000001</v>
      </c>
      <c r="L384" s="13">
        <f t="shared" si="20"/>
        <v>0.21715772618094475</v>
      </c>
    </row>
    <row r="385" spans="1:17" x14ac:dyDescent="0.2">
      <c r="A385" s="3">
        <v>2</v>
      </c>
      <c r="C385" s="3">
        <v>1231491900</v>
      </c>
      <c r="D385" s="4">
        <f t="shared" si="19"/>
        <v>1490300</v>
      </c>
      <c r="G385" s="5">
        <v>7.3520000000000003</v>
      </c>
      <c r="K385" s="12">
        <f t="shared" si="17"/>
        <v>14.903</v>
      </c>
      <c r="L385" s="13">
        <f t="shared" si="20"/>
        <v>0.20270674646354733</v>
      </c>
    </row>
    <row r="386" spans="1:17" x14ac:dyDescent="0.2">
      <c r="A386" s="3">
        <v>3</v>
      </c>
      <c r="C386" s="3">
        <v>1232970100</v>
      </c>
      <c r="D386" s="4">
        <f t="shared" si="19"/>
        <v>1478200</v>
      </c>
      <c r="G386" s="5">
        <v>8.109</v>
      </c>
      <c r="K386" s="12">
        <f t="shared" ref="K386:K449" si="21">D386/100000</f>
        <v>14.782</v>
      </c>
      <c r="L386" s="13">
        <f t="shared" si="20"/>
        <v>0.18229128129239117</v>
      </c>
    </row>
    <row r="387" spans="1:17" x14ac:dyDescent="0.2">
      <c r="A387" s="3">
        <v>4</v>
      </c>
      <c r="C387" s="3">
        <v>1234615900</v>
      </c>
      <c r="D387" s="4">
        <f t="shared" si="19"/>
        <v>1645800</v>
      </c>
      <c r="G387" s="5">
        <v>7.63</v>
      </c>
      <c r="K387" s="12">
        <f t="shared" si="21"/>
        <v>16.457999999999998</v>
      </c>
      <c r="L387" s="13">
        <f t="shared" si="20"/>
        <v>0.21570117955439055</v>
      </c>
    </row>
    <row r="388" spans="1:17" x14ac:dyDescent="0.2">
      <c r="A388" s="3">
        <v>16</v>
      </c>
      <c r="C388" s="3">
        <v>1251885400</v>
      </c>
      <c r="D388" s="4">
        <f t="shared" si="19"/>
        <v>1439125</v>
      </c>
      <c r="G388" s="5">
        <v>7.7709999999999999</v>
      </c>
      <c r="K388" s="12">
        <f t="shared" si="21"/>
        <v>14.391249999999999</v>
      </c>
      <c r="L388" s="13">
        <f t="shared" si="20"/>
        <v>0.18519173851499163</v>
      </c>
    </row>
    <row r="389" spans="1:17" x14ac:dyDescent="0.2">
      <c r="A389" s="3">
        <v>17</v>
      </c>
      <c r="C389" s="3">
        <v>1253274700</v>
      </c>
      <c r="D389" s="4">
        <f t="shared" si="19"/>
        <v>1389300</v>
      </c>
      <c r="G389" s="5">
        <v>7.4189999999999996</v>
      </c>
      <c r="K389" s="12">
        <f t="shared" si="21"/>
        <v>13.893000000000001</v>
      </c>
      <c r="L389" s="13">
        <f t="shared" si="20"/>
        <v>0.18726243429033562</v>
      </c>
    </row>
    <row r="390" spans="1:17" x14ac:dyDescent="0.2">
      <c r="A390" s="3">
        <v>19</v>
      </c>
      <c r="C390" s="3">
        <v>1256102000</v>
      </c>
      <c r="D390" s="4">
        <f t="shared" si="19"/>
        <v>1413650</v>
      </c>
      <c r="G390" s="5">
        <v>7.2039999999999997</v>
      </c>
      <c r="K390" s="12">
        <f t="shared" si="21"/>
        <v>14.1365</v>
      </c>
      <c r="L390" s="13">
        <f t="shared" si="20"/>
        <v>0.19623126041088285</v>
      </c>
    </row>
    <row r="391" spans="1:17" x14ac:dyDescent="0.2">
      <c r="A391" s="3">
        <v>22</v>
      </c>
      <c r="C391" s="3">
        <v>1260401000</v>
      </c>
      <c r="D391" s="4">
        <f t="shared" si="19"/>
        <v>1433000</v>
      </c>
      <c r="G391" s="5">
        <v>7.12</v>
      </c>
      <c r="K391" s="12">
        <f t="shared" si="21"/>
        <v>14.33</v>
      </c>
      <c r="L391" s="13">
        <f t="shared" si="20"/>
        <v>0.20126404494382022</v>
      </c>
    </row>
    <row r="392" spans="1:17" x14ac:dyDescent="0.2">
      <c r="A392" s="14">
        <v>31</v>
      </c>
      <c r="B392" s="53"/>
      <c r="C392" s="14">
        <v>1273334800</v>
      </c>
      <c r="D392" s="15">
        <f t="shared" si="19"/>
        <v>1437088.888888889</v>
      </c>
      <c r="E392" s="75"/>
      <c r="F392" s="15"/>
      <c r="G392" s="16">
        <v>8.3729999999999993</v>
      </c>
      <c r="H392" s="14"/>
      <c r="I392" s="17"/>
      <c r="J392" s="66" t="s">
        <v>29</v>
      </c>
      <c r="K392" s="12">
        <f t="shared" si="21"/>
        <v>14.37088888888889</v>
      </c>
      <c r="L392" s="13">
        <f t="shared" si="20"/>
        <v>0.17163369030083472</v>
      </c>
      <c r="P392" s="27">
        <f>(C392-C355)/122</f>
        <v>1367555.737704918</v>
      </c>
      <c r="Q392" t="s">
        <v>27</v>
      </c>
    </row>
    <row r="393" spans="1:17" x14ac:dyDescent="0.2">
      <c r="A393" s="3">
        <v>7</v>
      </c>
      <c r="C393" s="3">
        <v>1283941700</v>
      </c>
      <c r="D393" s="4">
        <f>(C393-C392)/7</f>
        <v>1515271.4285714286</v>
      </c>
      <c r="G393" s="5">
        <v>8.2330000000000005</v>
      </c>
      <c r="I393" s="1">
        <v>43405</v>
      </c>
      <c r="J393" s="61">
        <v>0</v>
      </c>
      <c r="K393" s="12">
        <f t="shared" si="21"/>
        <v>15.152714285714286</v>
      </c>
      <c r="L393" s="13">
        <f t="shared" si="20"/>
        <v>0.18404851555586402</v>
      </c>
    </row>
    <row r="394" spans="1:17" x14ac:dyDescent="0.2">
      <c r="A394" s="3">
        <v>13</v>
      </c>
      <c r="C394" s="3">
        <v>1293363000</v>
      </c>
      <c r="D394" s="4">
        <f t="shared" si="19"/>
        <v>1570216.6666666667</v>
      </c>
      <c r="G394" s="5">
        <v>9.766</v>
      </c>
      <c r="J394" s="61">
        <v>1.04</v>
      </c>
      <c r="K394" s="12">
        <f t="shared" si="21"/>
        <v>15.702166666666667</v>
      </c>
      <c r="L394" s="13">
        <f t="shared" si="20"/>
        <v>0.16078401256058436</v>
      </c>
    </row>
    <row r="395" spans="1:17" x14ac:dyDescent="0.2">
      <c r="A395" s="3">
        <v>14</v>
      </c>
      <c r="C395" s="3">
        <v>1295200600</v>
      </c>
      <c r="D395" s="4">
        <f t="shared" si="19"/>
        <v>1837600</v>
      </c>
      <c r="G395" s="5">
        <v>8.6720000000000006</v>
      </c>
      <c r="J395" s="61">
        <v>0</v>
      </c>
      <c r="K395" s="12">
        <f t="shared" si="21"/>
        <v>18.376000000000001</v>
      </c>
      <c r="L395" s="13">
        <f t="shared" si="20"/>
        <v>0.21190036900369003</v>
      </c>
    </row>
    <row r="396" spans="1:17" x14ac:dyDescent="0.2">
      <c r="A396" s="3">
        <v>20</v>
      </c>
      <c r="C396" s="3">
        <v>1306262700</v>
      </c>
      <c r="D396" s="4">
        <f t="shared" si="19"/>
        <v>1843683.3333333333</v>
      </c>
      <c r="G396" s="5">
        <v>8.8010000000000002</v>
      </c>
      <c r="J396" s="61">
        <v>0</v>
      </c>
      <c r="K396" s="12">
        <f t="shared" si="21"/>
        <v>18.436833333333333</v>
      </c>
      <c r="L396" s="13">
        <f t="shared" si="20"/>
        <v>0.20948566450782108</v>
      </c>
    </row>
    <row r="397" spans="1:17" x14ac:dyDescent="0.2">
      <c r="A397" s="3">
        <v>26</v>
      </c>
      <c r="C397" s="3">
        <v>1316977900</v>
      </c>
      <c r="D397" s="4">
        <f t="shared" si="19"/>
        <v>1785866.6666666667</v>
      </c>
      <c r="G397" s="5">
        <v>12.3</v>
      </c>
      <c r="J397" s="61" t="s">
        <v>28</v>
      </c>
      <c r="K397" s="22">
        <f t="shared" si="21"/>
        <v>17.858666666666668</v>
      </c>
      <c r="L397" s="13">
        <f t="shared" si="20"/>
        <v>0.14519241192411925</v>
      </c>
    </row>
    <row r="398" spans="1:17" x14ac:dyDescent="0.2">
      <c r="A398" s="3">
        <v>28</v>
      </c>
      <c r="C398" s="3">
        <v>1322023000</v>
      </c>
      <c r="D398" s="4">
        <f t="shared" si="19"/>
        <v>2522550</v>
      </c>
      <c r="G398" s="5">
        <v>10.592000000000001</v>
      </c>
      <c r="J398" s="61">
        <v>0</v>
      </c>
      <c r="K398" s="12">
        <f t="shared" si="21"/>
        <v>25.2255</v>
      </c>
      <c r="L398" s="13">
        <f t="shared" si="20"/>
        <v>0.23815615558912387</v>
      </c>
    </row>
    <row r="399" spans="1:17" x14ac:dyDescent="0.2">
      <c r="A399" s="14">
        <v>30</v>
      </c>
      <c r="B399" s="53"/>
      <c r="C399" s="14">
        <v>1326046200</v>
      </c>
      <c r="D399" s="15">
        <f t="shared" ref="D399" si="22">(C399-C398)/(A399-A398)</f>
        <v>2011600</v>
      </c>
      <c r="E399" s="75"/>
      <c r="F399" s="15"/>
      <c r="G399" s="16">
        <v>8.5389999999999997</v>
      </c>
      <c r="H399" s="14"/>
      <c r="I399" s="17"/>
      <c r="J399" s="7">
        <v>0</v>
      </c>
      <c r="K399" s="12">
        <f t="shared" si="21"/>
        <v>20.116</v>
      </c>
      <c r="L399" s="13">
        <f t="shared" si="20"/>
        <v>0.23557793652652537</v>
      </c>
    </row>
    <row r="400" spans="1:17" x14ac:dyDescent="0.2">
      <c r="A400" s="3">
        <v>12</v>
      </c>
      <c r="C400" s="3">
        <v>1346134300</v>
      </c>
      <c r="D400" s="4">
        <f>(C400-C399)/12</f>
        <v>1674008.3333333333</v>
      </c>
      <c r="G400" s="5">
        <v>8.15</v>
      </c>
      <c r="I400" s="1">
        <v>43435</v>
      </c>
      <c r="J400" s="61" t="s">
        <v>30</v>
      </c>
      <c r="K400" s="12">
        <f t="shared" si="21"/>
        <v>16.740083333333331</v>
      </c>
      <c r="L400" s="13">
        <f t="shared" si="20"/>
        <v>0.2053997955010225</v>
      </c>
    </row>
    <row r="401" spans="1:12" x14ac:dyDescent="0.2">
      <c r="A401" s="3">
        <v>14</v>
      </c>
      <c r="C401" s="3">
        <v>1349350200</v>
      </c>
      <c r="D401" s="4">
        <f t="shared" ref="D401:D464" si="23">(C401-C400)/(A401-A400)</f>
        <v>1607950</v>
      </c>
      <c r="G401" s="5">
        <v>8.077</v>
      </c>
      <c r="K401" s="12">
        <f t="shared" si="21"/>
        <v>16.079499999999999</v>
      </c>
      <c r="L401" s="13">
        <f t="shared" si="20"/>
        <v>0.19907762783211588</v>
      </c>
    </row>
    <row r="402" spans="1:12" x14ac:dyDescent="0.2">
      <c r="A402" s="3">
        <v>17</v>
      </c>
      <c r="C402" s="3">
        <v>1356158000</v>
      </c>
      <c r="D402" s="4">
        <f t="shared" si="23"/>
        <v>2269266.6666666665</v>
      </c>
      <c r="G402" s="5">
        <v>8.5830000000000002</v>
      </c>
      <c r="K402" s="12">
        <f t="shared" si="21"/>
        <v>22.692666666666664</v>
      </c>
      <c r="L402" s="13">
        <f t="shared" si="20"/>
        <v>0.26439085013010211</v>
      </c>
    </row>
    <row r="403" spans="1:12" x14ac:dyDescent="0.2">
      <c r="A403" s="3">
        <v>19</v>
      </c>
      <c r="C403" s="3">
        <v>1357421000</v>
      </c>
      <c r="D403" s="4">
        <f t="shared" si="23"/>
        <v>631500</v>
      </c>
      <c r="G403" s="5">
        <v>8.5410000000000004</v>
      </c>
      <c r="K403" s="12">
        <f t="shared" si="21"/>
        <v>6.3150000000000004</v>
      </c>
      <c r="L403" s="13">
        <f t="shared" si="20"/>
        <v>7.3937478047067087E-2</v>
      </c>
    </row>
    <row r="404" spans="1:12" x14ac:dyDescent="0.2">
      <c r="A404" s="3">
        <v>21</v>
      </c>
      <c r="C404" s="3">
        <v>1361012800</v>
      </c>
      <c r="D404" s="4">
        <f t="shared" si="23"/>
        <v>1795900</v>
      </c>
      <c r="G404" s="5">
        <v>10.558999999999999</v>
      </c>
      <c r="K404" s="12">
        <f t="shared" si="21"/>
        <v>17.959</v>
      </c>
      <c r="L404" s="13">
        <f t="shared" si="20"/>
        <v>0.1700823941661142</v>
      </c>
    </row>
    <row r="405" spans="1:12" x14ac:dyDescent="0.2">
      <c r="A405" s="14">
        <v>26</v>
      </c>
      <c r="B405" s="53"/>
      <c r="C405" s="14">
        <v>1369882700</v>
      </c>
      <c r="D405" s="15">
        <f t="shared" si="23"/>
        <v>1773980</v>
      </c>
      <c r="E405" s="75"/>
      <c r="F405" s="15"/>
      <c r="G405" s="16">
        <v>8.3800000000000008</v>
      </c>
      <c r="H405" s="14"/>
      <c r="I405" s="17"/>
      <c r="K405" s="12">
        <f t="shared" si="21"/>
        <v>17.739799999999999</v>
      </c>
      <c r="L405" s="13">
        <f t="shared" si="20"/>
        <v>0.2116921241050119</v>
      </c>
    </row>
    <row r="406" spans="1:12" x14ac:dyDescent="0.2">
      <c r="A406" s="3">
        <v>2</v>
      </c>
      <c r="C406" s="3">
        <v>1383152200</v>
      </c>
      <c r="D406" s="4">
        <f>(C406-C405)/7</f>
        <v>1895642.857142857</v>
      </c>
      <c r="G406" s="37">
        <v>9.4619999999999997</v>
      </c>
      <c r="I406" s="1">
        <v>43466</v>
      </c>
      <c r="J406" s="62" t="s">
        <v>36</v>
      </c>
      <c r="K406" s="12">
        <f t="shared" si="21"/>
        <v>18.956428571428571</v>
      </c>
      <c r="L406" s="13">
        <f t="shared" si="20"/>
        <v>0.20034272428058095</v>
      </c>
    </row>
    <row r="407" spans="1:12" x14ac:dyDescent="0.2">
      <c r="A407" s="3">
        <v>3</v>
      </c>
      <c r="B407" s="52">
        <v>0.58333333333333337</v>
      </c>
      <c r="C407" s="3">
        <v>1385319400</v>
      </c>
      <c r="D407" s="4">
        <f t="shared" si="23"/>
        <v>2167200</v>
      </c>
      <c r="G407" s="37">
        <v>10.308</v>
      </c>
      <c r="K407" s="12">
        <f t="shared" si="21"/>
        <v>21.672000000000001</v>
      </c>
      <c r="L407" s="13">
        <f t="shared" si="20"/>
        <v>0.21024447031431898</v>
      </c>
    </row>
    <row r="408" spans="1:12" x14ac:dyDescent="0.2">
      <c r="A408" s="3">
        <v>4</v>
      </c>
      <c r="C408" s="3">
        <v>1386678400</v>
      </c>
      <c r="D408" s="4">
        <f t="shared" si="23"/>
        <v>1359000</v>
      </c>
      <c r="G408" s="37">
        <v>8.9190000000000005</v>
      </c>
      <c r="J408" s="62" t="s">
        <v>31</v>
      </c>
      <c r="K408" s="12">
        <f t="shared" si="21"/>
        <v>13.59</v>
      </c>
      <c r="L408" s="13">
        <f t="shared" si="20"/>
        <v>0.15237134207870837</v>
      </c>
    </row>
    <row r="409" spans="1:12" x14ac:dyDescent="0.2">
      <c r="A409" s="3">
        <v>7</v>
      </c>
      <c r="C409" s="3">
        <v>1392364900</v>
      </c>
      <c r="D409" s="4">
        <f t="shared" si="23"/>
        <v>1895500</v>
      </c>
      <c r="G409" s="37">
        <v>8.8930000000000007</v>
      </c>
      <c r="J409" s="61">
        <v>0</v>
      </c>
      <c r="K409" s="12">
        <f t="shared" si="21"/>
        <v>18.954999999999998</v>
      </c>
      <c r="L409" s="13">
        <f t="shared" si="20"/>
        <v>0.21314517035870909</v>
      </c>
    </row>
    <row r="410" spans="1:12" x14ac:dyDescent="0.2">
      <c r="A410" s="3">
        <v>8</v>
      </c>
      <c r="C410" s="3">
        <v>1393984600</v>
      </c>
      <c r="D410" s="4">
        <f t="shared" si="23"/>
        <v>1619700</v>
      </c>
      <c r="G410" s="37">
        <v>8.7449999999999992</v>
      </c>
      <c r="J410" s="61">
        <v>0.21</v>
      </c>
      <c r="K410" s="12">
        <f t="shared" si="21"/>
        <v>16.196999999999999</v>
      </c>
      <c r="L410" s="13">
        <f t="shared" si="20"/>
        <v>0.18521440823327615</v>
      </c>
    </row>
    <row r="411" spans="1:12" x14ac:dyDescent="0.2">
      <c r="A411" s="3">
        <v>9</v>
      </c>
      <c r="C411" s="3">
        <v>1394379700</v>
      </c>
      <c r="D411" s="4">
        <f t="shared" si="23"/>
        <v>395100</v>
      </c>
      <c r="G411" s="37">
        <v>9.6029999999999998</v>
      </c>
      <c r="J411" s="61">
        <v>0.04</v>
      </c>
      <c r="K411" s="12">
        <f t="shared" si="21"/>
        <v>3.9510000000000001</v>
      </c>
      <c r="L411" s="13">
        <f t="shared" si="20"/>
        <v>4.1143392689784446E-2</v>
      </c>
    </row>
    <row r="412" spans="1:12" x14ac:dyDescent="0.2">
      <c r="A412" s="3">
        <v>10</v>
      </c>
      <c r="C412" s="3">
        <v>1395726500</v>
      </c>
      <c r="D412" s="4">
        <f t="shared" si="23"/>
        <v>1346800</v>
      </c>
      <c r="G412" s="37">
        <v>8.0489999999999995</v>
      </c>
      <c r="J412" s="61">
        <v>0</v>
      </c>
      <c r="K412" s="12">
        <f t="shared" si="21"/>
        <v>13.468</v>
      </c>
      <c r="L412" s="13">
        <f t="shared" si="20"/>
        <v>0.16732513355696363</v>
      </c>
    </row>
    <row r="413" spans="1:12" x14ac:dyDescent="0.2">
      <c r="A413" s="3">
        <v>11</v>
      </c>
      <c r="C413" s="3">
        <v>1397820100</v>
      </c>
      <c r="D413" s="4">
        <f t="shared" si="23"/>
        <v>2093600</v>
      </c>
      <c r="G413" s="37">
        <v>8.5050000000000008</v>
      </c>
      <c r="J413" s="61">
        <v>0</v>
      </c>
      <c r="K413" s="12">
        <f t="shared" si="21"/>
        <v>20.936</v>
      </c>
      <c r="L413" s="13">
        <f t="shared" si="20"/>
        <v>0.24616108171663728</v>
      </c>
    </row>
    <row r="414" spans="1:12" x14ac:dyDescent="0.2">
      <c r="A414" s="3">
        <v>14</v>
      </c>
      <c r="C414" s="3">
        <v>1402299900</v>
      </c>
      <c r="D414" s="4">
        <f t="shared" si="23"/>
        <v>1493266.6666666667</v>
      </c>
      <c r="G414" s="37">
        <v>8.234</v>
      </c>
      <c r="J414" s="61">
        <v>0</v>
      </c>
      <c r="K414" s="12">
        <f t="shared" si="21"/>
        <v>14.932666666666668</v>
      </c>
      <c r="L414" s="13">
        <f t="shared" si="20"/>
        <v>0.18135373653955147</v>
      </c>
    </row>
    <row r="415" spans="1:12" x14ac:dyDescent="0.2">
      <c r="A415" s="3">
        <v>16</v>
      </c>
      <c r="C415" s="3">
        <v>1405890900</v>
      </c>
      <c r="D415" s="4">
        <f t="shared" si="23"/>
        <v>1795500</v>
      </c>
      <c r="G415" s="37">
        <v>8.2249999999999996</v>
      </c>
      <c r="J415" s="61">
        <v>0</v>
      </c>
      <c r="K415" s="12">
        <f t="shared" si="21"/>
        <v>17.954999999999998</v>
      </c>
      <c r="L415" s="13">
        <f t="shared" si="20"/>
        <v>0.21829787234042553</v>
      </c>
    </row>
    <row r="416" spans="1:12" x14ac:dyDescent="0.2">
      <c r="A416" s="3">
        <v>17</v>
      </c>
      <c r="C416" s="3">
        <v>1407281500</v>
      </c>
      <c r="D416" s="4">
        <f t="shared" si="23"/>
        <v>1390600</v>
      </c>
      <c r="G416" s="37">
        <v>7.84</v>
      </c>
      <c r="J416" s="61">
        <v>0</v>
      </c>
      <c r="K416" s="12">
        <f t="shared" si="21"/>
        <v>13.906000000000001</v>
      </c>
      <c r="L416" s="13">
        <f t="shared" si="20"/>
        <v>0.17737244897959184</v>
      </c>
    </row>
    <row r="417" spans="1:17" x14ac:dyDescent="0.2">
      <c r="A417" s="3">
        <v>18</v>
      </c>
      <c r="C417" s="3">
        <v>1408904300</v>
      </c>
      <c r="D417" s="4">
        <f t="shared" si="23"/>
        <v>1622800</v>
      </c>
      <c r="G417" s="37">
        <v>8.2100000000000009</v>
      </c>
      <c r="J417" s="61">
        <v>7.0000000000000007E-2</v>
      </c>
      <c r="K417" s="12">
        <f t="shared" si="21"/>
        <v>16.228000000000002</v>
      </c>
      <c r="L417" s="13">
        <f t="shared" si="20"/>
        <v>0.1976613885505481</v>
      </c>
    </row>
    <row r="418" spans="1:17" ht="25.5" x14ac:dyDescent="0.2">
      <c r="A418" s="3">
        <v>22</v>
      </c>
      <c r="C418" s="3">
        <v>1416042900</v>
      </c>
      <c r="D418" s="4">
        <f t="shared" si="23"/>
        <v>1784650</v>
      </c>
      <c r="G418" s="37">
        <v>9.1210000000000004</v>
      </c>
      <c r="J418" s="62" t="s">
        <v>32</v>
      </c>
      <c r="K418" s="12">
        <f t="shared" si="21"/>
        <v>17.846499999999999</v>
      </c>
      <c r="L418" s="13">
        <f t="shared" si="20"/>
        <v>0.195663852647736</v>
      </c>
    </row>
    <row r="419" spans="1:17" x14ac:dyDescent="0.2">
      <c r="A419" s="3">
        <v>23</v>
      </c>
      <c r="C419" s="3">
        <v>1417922300</v>
      </c>
      <c r="D419" s="4">
        <f t="shared" si="23"/>
        <v>1879400</v>
      </c>
      <c r="G419" s="37">
        <v>8.5210000000000008</v>
      </c>
      <c r="J419" s="61">
        <v>0</v>
      </c>
      <c r="K419" s="12">
        <f t="shared" si="21"/>
        <v>18.794</v>
      </c>
      <c r="L419" s="13">
        <f t="shared" si="20"/>
        <v>0.22056096702264993</v>
      </c>
    </row>
    <row r="420" spans="1:17" x14ac:dyDescent="0.2">
      <c r="A420" s="3">
        <v>24</v>
      </c>
      <c r="C420" s="3">
        <v>1419660800</v>
      </c>
      <c r="D420" s="4">
        <f t="shared" si="23"/>
        <v>1738500</v>
      </c>
      <c r="G420" s="37">
        <v>9.7780000000000005</v>
      </c>
      <c r="J420" s="61">
        <v>1.1599999999999999</v>
      </c>
      <c r="K420" s="12">
        <f t="shared" si="21"/>
        <v>17.385000000000002</v>
      </c>
      <c r="L420" s="13">
        <f t="shared" si="20"/>
        <v>0.17779709552055636</v>
      </c>
    </row>
    <row r="421" spans="1:17" x14ac:dyDescent="0.2">
      <c r="A421" s="3">
        <v>25</v>
      </c>
      <c r="C421" s="3">
        <v>1421715700</v>
      </c>
      <c r="D421" s="4">
        <f t="shared" si="23"/>
        <v>2054900</v>
      </c>
      <c r="G421" s="37">
        <v>10.067</v>
      </c>
      <c r="J421" s="61">
        <v>0</v>
      </c>
      <c r="K421" s="12">
        <f t="shared" si="21"/>
        <v>20.548999999999999</v>
      </c>
      <c r="L421" s="13">
        <f t="shared" si="20"/>
        <v>0.20412238005364061</v>
      </c>
    </row>
    <row r="422" spans="1:17" x14ac:dyDescent="0.2">
      <c r="A422" s="3">
        <v>28</v>
      </c>
      <c r="C422" s="3">
        <v>1427174800</v>
      </c>
      <c r="D422" s="4">
        <f t="shared" si="23"/>
        <v>1819700</v>
      </c>
      <c r="G422" s="37">
        <v>8.7490000000000006</v>
      </c>
      <c r="J422" s="61">
        <v>0</v>
      </c>
      <c r="K422" s="12">
        <f t="shared" si="21"/>
        <v>18.196999999999999</v>
      </c>
      <c r="L422" s="13">
        <f t="shared" si="20"/>
        <v>0.20798948451251573</v>
      </c>
    </row>
    <row r="423" spans="1:17" x14ac:dyDescent="0.2">
      <c r="A423" s="3">
        <v>29</v>
      </c>
      <c r="C423" s="3">
        <v>1429156600</v>
      </c>
      <c r="D423" s="4">
        <f t="shared" si="23"/>
        <v>1981800</v>
      </c>
      <c r="G423" s="37">
        <v>8.7859999999999996</v>
      </c>
      <c r="J423" s="61">
        <v>0.25</v>
      </c>
      <c r="K423" s="12">
        <f t="shared" si="21"/>
        <v>19.818000000000001</v>
      </c>
      <c r="L423" s="13">
        <f t="shared" si="20"/>
        <v>0.22556339631231503</v>
      </c>
    </row>
    <row r="424" spans="1:17" x14ac:dyDescent="0.2">
      <c r="A424" s="3">
        <v>30</v>
      </c>
      <c r="C424" s="3">
        <v>1430648400</v>
      </c>
      <c r="D424" s="4">
        <f t="shared" si="23"/>
        <v>1491800</v>
      </c>
      <c r="G424" s="37">
        <v>9.2680000000000007</v>
      </c>
      <c r="J424" s="61">
        <v>0</v>
      </c>
      <c r="K424" s="12">
        <f t="shared" si="21"/>
        <v>14.917999999999999</v>
      </c>
      <c r="L424" s="13">
        <f t="shared" si="20"/>
        <v>0.16096245144583513</v>
      </c>
      <c r="P424" s="27">
        <f>(C424-C355)/212</f>
        <v>1529034.9056603773</v>
      </c>
      <c r="Q424" t="s">
        <v>27</v>
      </c>
    </row>
    <row r="425" spans="1:17" x14ac:dyDescent="0.2">
      <c r="A425" s="14">
        <v>31</v>
      </c>
      <c r="B425" s="53"/>
      <c r="C425" s="14">
        <v>1432460200</v>
      </c>
      <c r="D425" s="15">
        <f t="shared" si="23"/>
        <v>1811800</v>
      </c>
      <c r="E425" s="75"/>
      <c r="F425" s="15"/>
      <c r="G425" s="16">
        <v>8.0909999999999993</v>
      </c>
      <c r="H425" s="14"/>
      <c r="I425" s="17"/>
      <c r="J425" s="7">
        <v>0</v>
      </c>
      <c r="K425" s="12">
        <f t="shared" si="21"/>
        <v>18.117999999999999</v>
      </c>
      <c r="L425" s="13">
        <f t="shared" si="20"/>
        <v>0.22392782103571873</v>
      </c>
    </row>
    <row r="426" spans="1:17" x14ac:dyDescent="0.2">
      <c r="A426" s="3">
        <v>1</v>
      </c>
      <c r="C426" s="3">
        <v>1434039900</v>
      </c>
      <c r="D426" s="41">
        <f>(C426-C425)/1</f>
        <v>1579700</v>
      </c>
      <c r="E426" s="79"/>
      <c r="F426" s="41"/>
      <c r="G426" s="5">
        <v>8.6430000000000007</v>
      </c>
      <c r="I426" s="1">
        <v>43497</v>
      </c>
      <c r="K426" s="12">
        <f t="shared" si="21"/>
        <v>15.797000000000001</v>
      </c>
      <c r="L426" s="13">
        <f t="shared" si="20"/>
        <v>0.18277218558370936</v>
      </c>
    </row>
    <row r="427" spans="1:17" x14ac:dyDescent="0.2">
      <c r="A427" s="3">
        <v>4</v>
      </c>
      <c r="C427" s="3">
        <v>1439095200</v>
      </c>
      <c r="D427" s="4">
        <f t="shared" si="23"/>
        <v>1685100</v>
      </c>
      <c r="G427" s="5">
        <v>7.984</v>
      </c>
      <c r="K427" s="12">
        <f t="shared" si="21"/>
        <v>16.850999999999999</v>
      </c>
      <c r="L427" s="13">
        <f t="shared" si="20"/>
        <v>0.21105961923847696</v>
      </c>
    </row>
    <row r="428" spans="1:17" x14ac:dyDescent="0.2">
      <c r="A428" s="3">
        <v>5</v>
      </c>
      <c r="C428" s="3">
        <v>1440510900</v>
      </c>
      <c r="D428" s="4">
        <f t="shared" si="23"/>
        <v>1415700</v>
      </c>
      <c r="G428" s="5">
        <v>8.2089999999999996</v>
      </c>
      <c r="K428" s="12">
        <f t="shared" si="21"/>
        <v>14.157</v>
      </c>
      <c r="L428" s="13">
        <f t="shared" si="20"/>
        <v>0.17245705932513095</v>
      </c>
    </row>
    <row r="429" spans="1:17" x14ac:dyDescent="0.2">
      <c r="A429" s="3">
        <v>7</v>
      </c>
      <c r="C429" s="3">
        <v>1442291900</v>
      </c>
      <c r="D429" s="4">
        <f t="shared" si="23"/>
        <v>890500</v>
      </c>
      <c r="G429" s="5">
        <v>8.7650000000000006</v>
      </c>
      <c r="K429" s="12">
        <f t="shared" si="21"/>
        <v>8.9049999999999994</v>
      </c>
      <c r="L429" s="13">
        <f t="shared" si="20"/>
        <v>0.10159726183685111</v>
      </c>
    </row>
    <row r="430" spans="1:17" x14ac:dyDescent="0.2">
      <c r="A430" s="3">
        <v>8</v>
      </c>
      <c r="C430" s="3">
        <v>1443784800</v>
      </c>
      <c r="D430" s="4">
        <f t="shared" si="23"/>
        <v>1492900</v>
      </c>
      <c r="G430" s="5">
        <v>8.3320000000000007</v>
      </c>
      <c r="K430" s="12">
        <f t="shared" si="21"/>
        <v>14.929</v>
      </c>
      <c r="L430" s="13">
        <f t="shared" si="20"/>
        <v>0.17917666826692269</v>
      </c>
    </row>
    <row r="431" spans="1:17" x14ac:dyDescent="0.2">
      <c r="A431" s="3">
        <v>11</v>
      </c>
      <c r="C431" s="3">
        <v>1450596900</v>
      </c>
      <c r="D431" s="4">
        <f t="shared" si="23"/>
        <v>2270700</v>
      </c>
      <c r="G431" s="5">
        <v>8.2370000000000001</v>
      </c>
      <c r="K431" s="12">
        <f t="shared" si="21"/>
        <v>22.707000000000001</v>
      </c>
      <c r="L431" s="13">
        <f t="shared" si="20"/>
        <v>0.27567075391526041</v>
      </c>
    </row>
    <row r="432" spans="1:17" x14ac:dyDescent="0.2">
      <c r="A432" s="3">
        <v>12</v>
      </c>
      <c r="C432" s="3">
        <v>1452469200</v>
      </c>
      <c r="D432" s="4">
        <f t="shared" si="23"/>
        <v>1872300</v>
      </c>
      <c r="G432" s="5">
        <v>8.2370000000000001</v>
      </c>
      <c r="K432" s="12">
        <f t="shared" si="21"/>
        <v>18.722999999999999</v>
      </c>
      <c r="L432" s="13">
        <f t="shared" si="20"/>
        <v>0.22730362996236494</v>
      </c>
    </row>
    <row r="433" spans="1:17" x14ac:dyDescent="0.2">
      <c r="A433" s="3">
        <v>13</v>
      </c>
      <c r="C433" s="3">
        <v>1454166100</v>
      </c>
      <c r="D433" s="4">
        <f t="shared" si="23"/>
        <v>1696900</v>
      </c>
      <c r="G433" s="5">
        <v>9.7159999999999993</v>
      </c>
      <c r="K433" s="12">
        <f t="shared" si="21"/>
        <v>16.969000000000001</v>
      </c>
      <c r="L433" s="13">
        <f t="shared" si="20"/>
        <v>0.17465006175380815</v>
      </c>
    </row>
    <row r="434" spans="1:17" x14ac:dyDescent="0.2">
      <c r="A434" s="3">
        <v>14</v>
      </c>
      <c r="C434" s="3">
        <v>1455989600</v>
      </c>
      <c r="D434" s="4">
        <f t="shared" si="23"/>
        <v>1823500</v>
      </c>
      <c r="G434" s="5">
        <v>8.7219999999999995</v>
      </c>
      <c r="K434" s="12">
        <f t="shared" si="21"/>
        <v>18.234999999999999</v>
      </c>
      <c r="L434" s="13">
        <f t="shared" si="20"/>
        <v>0.20906902086677367</v>
      </c>
    </row>
    <row r="435" spans="1:17" x14ac:dyDescent="0.2">
      <c r="A435" s="3">
        <v>20</v>
      </c>
      <c r="C435" s="3">
        <v>1466113900</v>
      </c>
      <c r="D435" s="4">
        <f t="shared" si="23"/>
        <v>1687383.3333333333</v>
      </c>
      <c r="G435" s="5">
        <v>8.0180000000000007</v>
      </c>
      <c r="K435" s="12">
        <f t="shared" si="21"/>
        <v>16.873833333333334</v>
      </c>
      <c r="L435" s="13">
        <f t="shared" si="20"/>
        <v>0.21044940550428201</v>
      </c>
    </row>
    <row r="436" spans="1:17" x14ac:dyDescent="0.2">
      <c r="A436" s="3">
        <v>21</v>
      </c>
      <c r="C436" s="3">
        <v>1468036300</v>
      </c>
      <c r="D436" s="4">
        <f t="shared" si="23"/>
        <v>1922400</v>
      </c>
      <c r="G436" s="5">
        <v>8.6539999999999999</v>
      </c>
      <c r="K436" s="12">
        <f t="shared" si="21"/>
        <v>19.224</v>
      </c>
      <c r="L436" s="13">
        <f t="shared" si="20"/>
        <v>0.22214005084354055</v>
      </c>
    </row>
    <row r="437" spans="1:17" x14ac:dyDescent="0.2">
      <c r="A437" s="3">
        <v>22</v>
      </c>
      <c r="C437" s="3">
        <v>1469965600</v>
      </c>
      <c r="D437" s="4">
        <f t="shared" si="23"/>
        <v>1929300</v>
      </c>
      <c r="G437" s="5">
        <v>8.3309999999999995</v>
      </c>
      <c r="J437" s="62" t="s">
        <v>38</v>
      </c>
      <c r="K437" s="12">
        <f t="shared" si="21"/>
        <v>19.292999999999999</v>
      </c>
      <c r="L437" s="13">
        <f t="shared" si="20"/>
        <v>0.23158084263593809</v>
      </c>
    </row>
    <row r="438" spans="1:17" x14ac:dyDescent="0.2">
      <c r="A438" s="3">
        <v>25</v>
      </c>
      <c r="C438" s="3">
        <v>1475060200</v>
      </c>
      <c r="D438" s="4">
        <f t="shared" si="23"/>
        <v>1698200</v>
      </c>
      <c r="G438" s="5">
        <v>9.0410000000000004</v>
      </c>
      <c r="K438" s="12">
        <f t="shared" si="21"/>
        <v>16.981999999999999</v>
      </c>
      <c r="L438" s="13">
        <f t="shared" si="20"/>
        <v>0.18783320429156067</v>
      </c>
    </row>
    <row r="439" spans="1:17" x14ac:dyDescent="0.2">
      <c r="A439" s="3">
        <v>26</v>
      </c>
      <c r="C439" s="3">
        <v>1476886100</v>
      </c>
      <c r="D439" s="4">
        <f t="shared" si="23"/>
        <v>1825900</v>
      </c>
      <c r="G439" s="5">
        <v>8.5139999999999993</v>
      </c>
      <c r="K439" s="12">
        <f t="shared" si="21"/>
        <v>18.259</v>
      </c>
      <c r="L439" s="13">
        <f t="shared" si="20"/>
        <v>0.21445853887714353</v>
      </c>
    </row>
    <row r="440" spans="1:17" x14ac:dyDescent="0.2">
      <c r="A440" s="14">
        <v>28</v>
      </c>
      <c r="B440" s="53"/>
      <c r="C440" s="14">
        <v>1480172200</v>
      </c>
      <c r="D440" s="15">
        <f t="shared" si="23"/>
        <v>1643050</v>
      </c>
      <c r="E440" s="75"/>
      <c r="F440" s="15"/>
      <c r="G440" s="16">
        <v>8.3569999999999993</v>
      </c>
      <c r="H440" s="14"/>
      <c r="I440" s="17"/>
      <c r="J440" s="7"/>
      <c r="K440" s="12">
        <f t="shared" si="21"/>
        <v>16.430499999999999</v>
      </c>
      <c r="L440" s="13">
        <f t="shared" si="20"/>
        <v>0.19660763431853537</v>
      </c>
      <c r="P440" s="27">
        <f>(C440-C355)/241</f>
        <v>1550536.0995850621</v>
      </c>
      <c r="Q440" t="s">
        <v>27</v>
      </c>
    </row>
    <row r="441" spans="1:17" x14ac:dyDescent="0.2">
      <c r="A441" s="3">
        <v>1</v>
      </c>
      <c r="C441" s="3">
        <v>1481848200</v>
      </c>
      <c r="D441" s="41">
        <f>(C441-C440)/1</f>
        <v>1676000</v>
      </c>
      <c r="E441" s="79"/>
      <c r="F441" s="41"/>
      <c r="G441" s="5">
        <v>8.1620000000000008</v>
      </c>
      <c r="I441" s="1">
        <v>43525</v>
      </c>
      <c r="K441" s="12">
        <f t="shared" si="21"/>
        <v>16.760000000000002</v>
      </c>
      <c r="L441" s="13">
        <f t="shared" si="20"/>
        <v>0.20534182798333739</v>
      </c>
    </row>
    <row r="442" spans="1:17" x14ac:dyDescent="0.2">
      <c r="A442" s="3">
        <v>4</v>
      </c>
      <c r="C442" s="3">
        <v>1487367200</v>
      </c>
      <c r="D442" s="40">
        <f t="shared" si="23"/>
        <v>1839666.6666666667</v>
      </c>
      <c r="G442" s="5">
        <v>10.465</v>
      </c>
      <c r="K442" s="12">
        <f t="shared" si="21"/>
        <v>18.396666666666668</v>
      </c>
      <c r="L442" s="13">
        <f t="shared" si="20"/>
        <v>0.17579232361841057</v>
      </c>
    </row>
    <row r="443" spans="1:17" x14ac:dyDescent="0.2">
      <c r="A443" s="3">
        <v>7</v>
      </c>
      <c r="C443" s="3">
        <v>1493341800</v>
      </c>
      <c r="D443" s="40">
        <f t="shared" si="23"/>
        <v>1991533.3333333333</v>
      </c>
      <c r="G443" s="5">
        <v>8.9030000000000005</v>
      </c>
      <c r="J443" s="67"/>
      <c r="K443" s="12">
        <f t="shared" si="21"/>
        <v>19.915333333333333</v>
      </c>
      <c r="L443" s="13">
        <f t="shared" ref="L443:L511" si="24">D443/(G443*1000000)</f>
        <v>0.22369238833352054</v>
      </c>
    </row>
    <row r="444" spans="1:17" x14ac:dyDescent="0.2">
      <c r="A444" s="3">
        <v>8</v>
      </c>
      <c r="C444" s="3">
        <v>1495012200</v>
      </c>
      <c r="D444" s="40">
        <f t="shared" si="23"/>
        <v>1670400</v>
      </c>
      <c r="G444" s="5">
        <v>8.9440000000000008</v>
      </c>
      <c r="K444" s="12">
        <f t="shared" si="21"/>
        <v>16.704000000000001</v>
      </c>
      <c r="L444" s="13">
        <f t="shared" si="24"/>
        <v>0.18676207513416815</v>
      </c>
    </row>
    <row r="445" spans="1:17" x14ac:dyDescent="0.2">
      <c r="A445" s="3">
        <v>11</v>
      </c>
      <c r="C445" s="3">
        <v>1500631000</v>
      </c>
      <c r="D445" s="40">
        <f t="shared" si="23"/>
        <v>1872933.3333333333</v>
      </c>
      <c r="G445" s="5">
        <v>9.8490000000000002</v>
      </c>
      <c r="K445" s="12">
        <f t="shared" si="21"/>
        <v>18.729333333333333</v>
      </c>
      <c r="L445" s="13">
        <f t="shared" si="24"/>
        <v>0.19016482214776456</v>
      </c>
    </row>
    <row r="446" spans="1:17" x14ac:dyDescent="0.2">
      <c r="A446" s="3">
        <v>12</v>
      </c>
      <c r="C446" s="3">
        <v>1502520600</v>
      </c>
      <c r="D446" s="40">
        <f t="shared" si="23"/>
        <v>1889600</v>
      </c>
      <c r="G446" s="5">
        <v>9.4169999999999998</v>
      </c>
      <c r="K446" s="12">
        <f t="shared" si="21"/>
        <v>18.896000000000001</v>
      </c>
      <c r="L446" s="13">
        <f t="shared" si="24"/>
        <v>0.2006583837740257</v>
      </c>
    </row>
    <row r="447" spans="1:17" x14ac:dyDescent="0.2">
      <c r="A447" s="3">
        <v>13</v>
      </c>
      <c r="C447" s="3">
        <v>1504134600</v>
      </c>
      <c r="D447" s="40">
        <f t="shared" si="23"/>
        <v>1614000</v>
      </c>
      <c r="G447" s="5">
        <v>9.0470000000000006</v>
      </c>
      <c r="K447" s="12">
        <f t="shared" si="21"/>
        <v>16.14</v>
      </c>
      <c r="L447" s="13">
        <f t="shared" si="24"/>
        <v>0.17840168011495525</v>
      </c>
    </row>
    <row r="448" spans="1:17" x14ac:dyDescent="0.2">
      <c r="A448" s="3">
        <v>14</v>
      </c>
      <c r="C448" s="3">
        <v>1506194800</v>
      </c>
      <c r="D448" s="40">
        <f t="shared" si="23"/>
        <v>2060200</v>
      </c>
      <c r="G448" s="5">
        <v>8.9489999999999998</v>
      </c>
      <c r="K448" s="12">
        <f t="shared" si="21"/>
        <v>20.602</v>
      </c>
      <c r="L448" s="13">
        <f t="shared" si="24"/>
        <v>0.23021566655492234</v>
      </c>
    </row>
    <row r="449" spans="1:12" x14ac:dyDescent="0.2">
      <c r="A449" s="3">
        <v>15</v>
      </c>
      <c r="C449" s="3">
        <v>1508180500</v>
      </c>
      <c r="D449" s="40">
        <f t="shared" si="23"/>
        <v>1985700</v>
      </c>
      <c r="G449" s="5">
        <v>9.0250000000000004</v>
      </c>
      <c r="K449" s="12">
        <f t="shared" si="21"/>
        <v>19.856999999999999</v>
      </c>
      <c r="L449" s="13">
        <f t="shared" si="24"/>
        <v>0.22002216066481994</v>
      </c>
    </row>
    <row r="450" spans="1:12" x14ac:dyDescent="0.2">
      <c r="A450" s="3">
        <v>19</v>
      </c>
      <c r="C450" s="3">
        <v>1514605000</v>
      </c>
      <c r="D450" s="40">
        <f t="shared" si="23"/>
        <v>1606125</v>
      </c>
      <c r="G450" s="5">
        <v>8.2409999999999997</v>
      </c>
      <c r="K450" s="12">
        <f t="shared" ref="K450:K513" si="25">D450/100000</f>
        <v>16.061250000000001</v>
      </c>
      <c r="L450" s="13">
        <f t="shared" si="24"/>
        <v>0.19489443028758646</v>
      </c>
    </row>
    <row r="451" spans="1:12" x14ac:dyDescent="0.2">
      <c r="A451" s="3">
        <v>20</v>
      </c>
      <c r="C451" s="3">
        <v>1516742500</v>
      </c>
      <c r="D451" s="40">
        <f t="shared" si="23"/>
        <v>2137500</v>
      </c>
      <c r="G451" s="5">
        <v>8.3160000000000007</v>
      </c>
      <c r="K451" s="12">
        <f t="shared" si="25"/>
        <v>21.375</v>
      </c>
      <c r="L451" s="13">
        <f t="shared" si="24"/>
        <v>0.257034632034632</v>
      </c>
    </row>
    <row r="452" spans="1:12" x14ac:dyDescent="0.2">
      <c r="A452" s="3">
        <v>21</v>
      </c>
      <c r="C452" s="3">
        <v>1518076400</v>
      </c>
      <c r="D452" s="40">
        <f t="shared" si="23"/>
        <v>1333900</v>
      </c>
      <c r="G452" s="5">
        <v>8.6069999999999993</v>
      </c>
      <c r="K452" s="12">
        <f t="shared" si="25"/>
        <v>13.339</v>
      </c>
      <c r="L452" s="13">
        <f t="shared" si="24"/>
        <v>0.15497850586731729</v>
      </c>
    </row>
    <row r="453" spans="1:12" x14ac:dyDescent="0.2">
      <c r="A453" s="3">
        <v>22</v>
      </c>
      <c r="C453" s="3">
        <v>1520114800</v>
      </c>
      <c r="D453" s="40">
        <f t="shared" si="23"/>
        <v>2038400</v>
      </c>
      <c r="G453" s="5">
        <v>8.7010000000000005</v>
      </c>
      <c r="K453" s="12">
        <f t="shared" si="25"/>
        <v>20.384</v>
      </c>
      <c r="L453" s="13">
        <f t="shared" si="24"/>
        <v>0.23427192276749798</v>
      </c>
    </row>
    <row r="454" spans="1:12" x14ac:dyDescent="0.2">
      <c r="A454" s="3">
        <v>25</v>
      </c>
      <c r="C454" s="3">
        <v>1525702500</v>
      </c>
      <c r="D454" s="40">
        <f t="shared" si="23"/>
        <v>1862566.6666666667</v>
      </c>
      <c r="G454" s="5">
        <v>8.7959999999999994</v>
      </c>
      <c r="K454" s="12">
        <f t="shared" si="25"/>
        <v>18.625666666666667</v>
      </c>
      <c r="L454" s="13">
        <f t="shared" si="24"/>
        <v>0.21175155373654692</v>
      </c>
    </row>
    <row r="455" spans="1:12" x14ac:dyDescent="0.2">
      <c r="A455" s="3">
        <v>26</v>
      </c>
      <c r="C455" s="3">
        <v>1527426500</v>
      </c>
      <c r="D455" s="40">
        <f t="shared" si="23"/>
        <v>1724000</v>
      </c>
      <c r="G455" s="5">
        <v>7.9560000000000004</v>
      </c>
      <c r="K455" s="12">
        <f t="shared" si="25"/>
        <v>17.239999999999998</v>
      </c>
      <c r="L455" s="13">
        <f t="shared" si="24"/>
        <v>0.21669180492709905</v>
      </c>
    </row>
    <row r="456" spans="1:12" x14ac:dyDescent="0.2">
      <c r="A456" s="3">
        <v>27</v>
      </c>
      <c r="C456" s="3">
        <v>1528916700</v>
      </c>
      <c r="D456" s="40">
        <f t="shared" si="23"/>
        <v>1490200</v>
      </c>
      <c r="G456" s="5">
        <v>9.375</v>
      </c>
      <c r="K456" s="12">
        <f t="shared" si="25"/>
        <v>14.901999999999999</v>
      </c>
      <c r="L456" s="13">
        <f t="shared" si="24"/>
        <v>0.15895466666666666</v>
      </c>
    </row>
    <row r="457" spans="1:12" x14ac:dyDescent="0.2">
      <c r="A457" s="3">
        <v>28</v>
      </c>
      <c r="C457" s="3">
        <v>1530866400</v>
      </c>
      <c r="D457" s="40">
        <f t="shared" si="23"/>
        <v>1949700</v>
      </c>
      <c r="G457" s="5">
        <v>7.7910000000000004</v>
      </c>
      <c r="K457" s="12">
        <f t="shared" si="25"/>
        <v>19.497</v>
      </c>
      <c r="L457" s="13">
        <f t="shared" si="24"/>
        <v>0.25025028879476319</v>
      </c>
    </row>
    <row r="458" spans="1:12" x14ac:dyDescent="0.2">
      <c r="A458" s="14">
        <v>29</v>
      </c>
      <c r="B458" s="53"/>
      <c r="C458" s="14">
        <v>1532094400</v>
      </c>
      <c r="D458" s="15">
        <f t="shared" si="23"/>
        <v>1228000</v>
      </c>
      <c r="E458" s="75"/>
      <c r="F458" s="15"/>
      <c r="G458" s="16">
        <v>7.8120000000000003</v>
      </c>
      <c r="H458" s="14"/>
      <c r="I458" s="17"/>
      <c r="J458" s="7"/>
      <c r="K458" s="12">
        <f t="shared" si="25"/>
        <v>12.28</v>
      </c>
      <c r="L458" s="13">
        <f t="shared" si="24"/>
        <v>0.15719406041986686</v>
      </c>
    </row>
    <row r="459" spans="1:12" x14ac:dyDescent="0.2">
      <c r="A459" s="3">
        <v>1</v>
      </c>
      <c r="C459" s="3">
        <v>1537404000</v>
      </c>
      <c r="D459" s="41">
        <f>(C459-C458)/3</f>
        <v>1769866.6666666667</v>
      </c>
      <c r="E459" s="79"/>
      <c r="F459" s="41"/>
      <c r="G459" s="28">
        <v>8.2409999999999997</v>
      </c>
      <c r="I459" s="42">
        <v>43556</v>
      </c>
      <c r="K459" s="12">
        <f t="shared" si="25"/>
        <v>17.698666666666668</v>
      </c>
      <c r="L459" s="13">
        <f t="shared" si="24"/>
        <v>0.21476358047162561</v>
      </c>
    </row>
    <row r="460" spans="1:12" x14ac:dyDescent="0.2">
      <c r="A460" s="3">
        <v>3</v>
      </c>
      <c r="C460" s="3">
        <v>1540433100</v>
      </c>
      <c r="D460" s="40">
        <f t="shared" si="23"/>
        <v>1514550</v>
      </c>
      <c r="G460" s="5">
        <v>8.09</v>
      </c>
      <c r="I460"/>
      <c r="K460" s="12">
        <f t="shared" si="25"/>
        <v>15.1455</v>
      </c>
      <c r="L460" s="13">
        <f t="shared" si="24"/>
        <v>0.18721260815822002</v>
      </c>
    </row>
    <row r="461" spans="1:12" x14ac:dyDescent="0.2">
      <c r="A461" s="3">
        <v>4</v>
      </c>
      <c r="C461" s="3">
        <v>1542299300</v>
      </c>
      <c r="D461" s="40">
        <f t="shared" si="23"/>
        <v>1866200</v>
      </c>
      <c r="G461" s="5">
        <v>7.742</v>
      </c>
      <c r="K461" s="12">
        <f t="shared" si="25"/>
        <v>18.661999999999999</v>
      </c>
      <c r="L461" s="13">
        <f t="shared" si="24"/>
        <v>0.2410488245931284</v>
      </c>
    </row>
    <row r="462" spans="1:12" x14ac:dyDescent="0.2">
      <c r="A462" s="3">
        <v>5</v>
      </c>
      <c r="C462" s="3">
        <v>1543555500</v>
      </c>
      <c r="D462" s="40">
        <f t="shared" si="23"/>
        <v>1256200</v>
      </c>
      <c r="G462" s="5">
        <v>7.8140000000000001</v>
      </c>
      <c r="K462" s="12">
        <f t="shared" si="25"/>
        <v>12.561999999999999</v>
      </c>
      <c r="L462" s="13">
        <f t="shared" si="24"/>
        <v>0.16076273355515741</v>
      </c>
    </row>
    <row r="463" spans="1:12" x14ac:dyDescent="0.2">
      <c r="A463" s="3">
        <v>8</v>
      </c>
      <c r="C463" s="3">
        <v>1548582300</v>
      </c>
      <c r="D463" s="40">
        <f t="shared" si="23"/>
        <v>1675600</v>
      </c>
      <c r="G463" s="5">
        <v>8.7040000000000006</v>
      </c>
      <c r="K463" s="12">
        <f t="shared" si="25"/>
        <v>16.756</v>
      </c>
      <c r="L463" s="13">
        <f t="shared" si="24"/>
        <v>0.19250919117647058</v>
      </c>
    </row>
    <row r="464" spans="1:12" x14ac:dyDescent="0.2">
      <c r="A464" s="3">
        <v>11</v>
      </c>
      <c r="C464" s="3">
        <v>1553288400</v>
      </c>
      <c r="D464" s="40">
        <f t="shared" si="23"/>
        <v>1568700</v>
      </c>
      <c r="G464" s="43">
        <v>7.2350000000000003</v>
      </c>
      <c r="K464" s="12">
        <f t="shared" si="25"/>
        <v>15.686999999999999</v>
      </c>
      <c r="L464" s="13">
        <f t="shared" si="24"/>
        <v>0.21682100898410506</v>
      </c>
    </row>
    <row r="465" spans="1:12" x14ac:dyDescent="0.2">
      <c r="A465" s="3">
        <v>16</v>
      </c>
      <c r="C465" s="3">
        <v>1560957200</v>
      </c>
      <c r="D465" s="40">
        <f t="shared" ref="D465:D528" si="26">(C465-C464)/(A465-A464)</f>
        <v>1533760</v>
      </c>
      <c r="G465" s="5">
        <v>7.9850000000000003</v>
      </c>
      <c r="K465" s="12">
        <f t="shared" si="25"/>
        <v>15.3376</v>
      </c>
      <c r="L465" s="13">
        <f t="shared" si="24"/>
        <v>0.19208015028177833</v>
      </c>
    </row>
    <row r="466" spans="1:12" x14ac:dyDescent="0.2">
      <c r="A466" s="3">
        <v>23</v>
      </c>
      <c r="C466" s="3">
        <v>1572236100</v>
      </c>
      <c r="D466" s="40">
        <f t="shared" si="26"/>
        <v>1611271.4285714286</v>
      </c>
      <c r="G466" s="5">
        <v>8.2889999999999997</v>
      </c>
      <c r="K466" s="12">
        <f t="shared" si="25"/>
        <v>16.112714285714286</v>
      </c>
      <c r="L466" s="13">
        <f t="shared" si="24"/>
        <v>0.19438670871895627</v>
      </c>
    </row>
    <row r="467" spans="1:12" x14ac:dyDescent="0.2">
      <c r="A467" s="3">
        <v>25</v>
      </c>
      <c r="C467" s="3">
        <v>1575731000</v>
      </c>
      <c r="D467" s="40">
        <f t="shared" si="26"/>
        <v>1747450</v>
      </c>
      <c r="G467" s="5">
        <v>7.9749999999999996</v>
      </c>
      <c r="K467" s="12">
        <f t="shared" si="25"/>
        <v>17.474499999999999</v>
      </c>
      <c r="L467" s="13">
        <f t="shared" si="24"/>
        <v>0.21911598746081504</v>
      </c>
    </row>
    <row r="468" spans="1:12" x14ac:dyDescent="0.2">
      <c r="A468" s="3">
        <v>26</v>
      </c>
      <c r="C468" s="3">
        <v>1577238600</v>
      </c>
      <c r="D468" s="40">
        <f t="shared" si="26"/>
        <v>1507600</v>
      </c>
      <c r="G468" s="5">
        <v>8.6039999999999992</v>
      </c>
      <c r="K468" s="12">
        <f t="shared" si="25"/>
        <v>15.076000000000001</v>
      </c>
      <c r="L468" s="13">
        <f t="shared" si="24"/>
        <v>0.17522082752208276</v>
      </c>
    </row>
    <row r="469" spans="1:12" x14ac:dyDescent="0.2">
      <c r="A469" s="14">
        <v>29</v>
      </c>
      <c r="B469" s="53"/>
      <c r="C469" s="14">
        <v>1581997100</v>
      </c>
      <c r="D469" s="15">
        <f t="shared" si="26"/>
        <v>1586166.6666666667</v>
      </c>
      <c r="E469" s="75"/>
      <c r="F469" s="15"/>
      <c r="G469" s="16">
        <v>8.1240000000000006</v>
      </c>
      <c r="H469" s="14"/>
      <c r="I469" s="17"/>
      <c r="J469" s="7"/>
      <c r="K469" s="12">
        <f t="shared" si="25"/>
        <v>15.861666666666668</v>
      </c>
      <c r="L469" s="13">
        <f t="shared" si="24"/>
        <v>0.19524454291810273</v>
      </c>
    </row>
    <row r="470" spans="1:12" x14ac:dyDescent="0.2">
      <c r="A470" s="3">
        <v>1</v>
      </c>
      <c r="C470" s="3">
        <v>1585478100</v>
      </c>
      <c r="D470" s="41">
        <f>(C470-C469)/2</f>
        <v>1740500</v>
      </c>
      <c r="E470" s="79"/>
      <c r="F470" s="41"/>
      <c r="G470" s="5">
        <v>7.9219999999999997</v>
      </c>
      <c r="I470" s="1">
        <v>43586</v>
      </c>
      <c r="K470" s="12">
        <f t="shared" si="25"/>
        <v>17.405000000000001</v>
      </c>
      <c r="L470" s="13">
        <f t="shared" si="24"/>
        <v>0.21970462004544308</v>
      </c>
    </row>
    <row r="471" spans="1:12" x14ac:dyDescent="0.2">
      <c r="A471" s="3">
        <v>2</v>
      </c>
      <c r="C471" s="3">
        <v>1587107900</v>
      </c>
      <c r="D471" s="40">
        <f t="shared" si="26"/>
        <v>1629800</v>
      </c>
      <c r="G471" s="5">
        <v>7.9139999999999997</v>
      </c>
      <c r="K471" s="12">
        <f t="shared" si="25"/>
        <v>16.297999999999998</v>
      </c>
      <c r="L471" s="13">
        <f t="shared" si="24"/>
        <v>0.20593884255749306</v>
      </c>
    </row>
    <row r="472" spans="1:12" x14ac:dyDescent="0.2">
      <c r="A472" s="3">
        <v>3</v>
      </c>
      <c r="C472" s="3">
        <v>1588503300</v>
      </c>
      <c r="D472" s="40">
        <f t="shared" si="26"/>
        <v>1395400</v>
      </c>
      <c r="G472" s="5">
        <v>7.7461000000000002</v>
      </c>
      <c r="K472" s="12">
        <f t="shared" si="25"/>
        <v>13.954000000000001</v>
      </c>
      <c r="L472" s="13">
        <f t="shared" si="24"/>
        <v>0.18014226513987683</v>
      </c>
    </row>
    <row r="473" spans="1:12" x14ac:dyDescent="0.2">
      <c r="A473" s="3">
        <v>8</v>
      </c>
      <c r="C473" s="3">
        <v>1597081900</v>
      </c>
      <c r="D473" s="40">
        <f t="shared" si="26"/>
        <v>1715720</v>
      </c>
      <c r="G473" s="5">
        <v>9.7040000000000006</v>
      </c>
      <c r="K473" s="12">
        <f t="shared" si="25"/>
        <v>17.1572</v>
      </c>
      <c r="L473" s="13">
        <f t="shared" si="24"/>
        <v>0.17680544105523496</v>
      </c>
    </row>
    <row r="474" spans="1:12" x14ac:dyDescent="0.2">
      <c r="A474" s="3">
        <v>9</v>
      </c>
      <c r="C474" s="3">
        <v>1599120900</v>
      </c>
      <c r="D474" s="40">
        <f t="shared" si="26"/>
        <v>2039000</v>
      </c>
      <c r="G474" s="5">
        <v>9.0440000000000005</v>
      </c>
      <c r="K474" s="12">
        <f t="shared" si="25"/>
        <v>20.39</v>
      </c>
      <c r="L474" s="13">
        <f t="shared" si="24"/>
        <v>0.22545333923042901</v>
      </c>
    </row>
    <row r="475" spans="1:12" x14ac:dyDescent="0.2">
      <c r="A475" s="3">
        <v>10</v>
      </c>
      <c r="C475" s="39">
        <v>1600468300</v>
      </c>
      <c r="D475" s="40">
        <f t="shared" si="26"/>
        <v>1347400</v>
      </c>
      <c r="G475" s="5">
        <v>8.1010000000000009</v>
      </c>
      <c r="K475" s="12">
        <f t="shared" si="25"/>
        <v>13.474</v>
      </c>
      <c r="L475" s="13">
        <f t="shared" si="24"/>
        <v>0.16632514504382173</v>
      </c>
    </row>
    <row r="476" spans="1:12" x14ac:dyDescent="0.2">
      <c r="A476" s="3">
        <v>13</v>
      </c>
      <c r="C476" s="3">
        <v>1605886400</v>
      </c>
      <c r="D476" s="40">
        <f t="shared" si="26"/>
        <v>1806033.3333333333</v>
      </c>
      <c r="G476" s="5">
        <v>10.145</v>
      </c>
      <c r="K476" s="12">
        <f t="shared" si="25"/>
        <v>18.060333333333332</v>
      </c>
      <c r="L476" s="13">
        <f t="shared" si="24"/>
        <v>0.17802201412847049</v>
      </c>
    </row>
    <row r="477" spans="1:12" x14ac:dyDescent="0.2">
      <c r="A477" s="3">
        <v>16</v>
      </c>
      <c r="C477" s="3">
        <v>1611855900</v>
      </c>
      <c r="D477" s="40">
        <f t="shared" si="26"/>
        <v>1989833.3333333333</v>
      </c>
      <c r="G477" s="5">
        <v>9.8450000000000006</v>
      </c>
      <c r="K477" s="12">
        <f t="shared" si="25"/>
        <v>19.898333333333333</v>
      </c>
      <c r="L477" s="13">
        <f t="shared" si="24"/>
        <v>0.20211613340104959</v>
      </c>
    </row>
    <row r="478" spans="1:12" x14ac:dyDescent="0.2">
      <c r="A478" s="3">
        <v>23</v>
      </c>
      <c r="C478" s="3">
        <v>1623660400</v>
      </c>
      <c r="D478" s="40">
        <f t="shared" si="26"/>
        <v>1686357.142857143</v>
      </c>
      <c r="G478" s="5">
        <v>8.3059999999999992</v>
      </c>
      <c r="K478" s="12">
        <f t="shared" si="25"/>
        <v>16.863571428571429</v>
      </c>
      <c r="L478" s="13">
        <f t="shared" si="24"/>
        <v>0.20302879157923709</v>
      </c>
    </row>
    <row r="479" spans="1:12" x14ac:dyDescent="0.2">
      <c r="A479" s="3">
        <v>28</v>
      </c>
      <c r="C479" s="3">
        <v>1631417100</v>
      </c>
      <c r="D479" s="40">
        <f t="shared" si="26"/>
        <v>1551340</v>
      </c>
      <c r="G479" s="5">
        <v>7.9889999999999999</v>
      </c>
      <c r="K479" s="12">
        <f t="shared" si="25"/>
        <v>15.513400000000001</v>
      </c>
      <c r="L479" s="13">
        <f t="shared" si="24"/>
        <v>0.19418450369257728</v>
      </c>
    </row>
    <row r="480" spans="1:12" x14ac:dyDescent="0.2">
      <c r="A480" s="3">
        <v>29</v>
      </c>
      <c r="C480" s="3">
        <v>1633081100</v>
      </c>
      <c r="D480" s="40">
        <f t="shared" si="26"/>
        <v>1664000</v>
      </c>
      <c r="G480" s="5">
        <v>8.5579999999999998</v>
      </c>
      <c r="K480" s="12">
        <f t="shared" si="25"/>
        <v>16.64</v>
      </c>
      <c r="L480" s="13">
        <f t="shared" si="24"/>
        <v>0.19443795279270859</v>
      </c>
    </row>
    <row r="481" spans="1:12" x14ac:dyDescent="0.2">
      <c r="A481" s="3">
        <v>30</v>
      </c>
      <c r="C481" s="3">
        <v>1634417600</v>
      </c>
      <c r="D481" s="40">
        <f t="shared" si="26"/>
        <v>1336500</v>
      </c>
      <c r="G481" s="5">
        <v>11.173</v>
      </c>
      <c r="K481" s="12">
        <f t="shared" si="25"/>
        <v>13.365</v>
      </c>
      <c r="L481" s="13">
        <f t="shared" si="24"/>
        <v>0.11961872370894119</v>
      </c>
    </row>
    <row r="482" spans="1:12" x14ac:dyDescent="0.2">
      <c r="A482" s="14">
        <v>31</v>
      </c>
      <c r="B482" s="53"/>
      <c r="C482" s="14">
        <v>1636978400</v>
      </c>
      <c r="D482" s="15">
        <f t="shared" si="26"/>
        <v>2560800</v>
      </c>
      <c r="E482" s="75"/>
      <c r="F482" s="15"/>
      <c r="G482" s="16">
        <v>10.442</v>
      </c>
      <c r="H482" s="14"/>
      <c r="I482" s="17"/>
      <c r="J482" s="7"/>
      <c r="K482" s="12">
        <f t="shared" si="25"/>
        <v>25.608000000000001</v>
      </c>
      <c r="L482" s="13">
        <f t="shared" si="24"/>
        <v>0.24524037540701016</v>
      </c>
    </row>
    <row r="483" spans="1:12" x14ac:dyDescent="0.2">
      <c r="A483" s="3">
        <v>5</v>
      </c>
      <c r="C483" s="44">
        <v>1645666700</v>
      </c>
      <c r="D483" s="41">
        <f>(C483-C482)/5</f>
        <v>1737660</v>
      </c>
      <c r="E483" s="79"/>
      <c r="F483" s="41"/>
      <c r="G483" s="5">
        <v>8.3629999999999995</v>
      </c>
      <c r="H483" s="44"/>
      <c r="I483" s="1">
        <v>43617</v>
      </c>
      <c r="K483" s="12">
        <f t="shared" si="25"/>
        <v>17.3766</v>
      </c>
      <c r="L483" s="13">
        <f t="shared" si="24"/>
        <v>0.20777950496233408</v>
      </c>
    </row>
    <row r="484" spans="1:12" x14ac:dyDescent="0.2">
      <c r="A484" s="3">
        <v>10</v>
      </c>
      <c r="C484" s="3">
        <v>1653810300</v>
      </c>
      <c r="D484" s="40">
        <f t="shared" si="26"/>
        <v>1628720</v>
      </c>
      <c r="G484" s="5">
        <v>8.2330000000000005</v>
      </c>
      <c r="K484" s="12">
        <f t="shared" si="25"/>
        <v>16.287199999999999</v>
      </c>
      <c r="L484" s="13">
        <f t="shared" si="24"/>
        <v>0.1978282521559577</v>
      </c>
    </row>
    <row r="485" spans="1:12" x14ac:dyDescent="0.2">
      <c r="A485" s="3">
        <v>12</v>
      </c>
      <c r="C485" s="3">
        <v>1657181000</v>
      </c>
      <c r="D485" s="40">
        <f t="shared" si="26"/>
        <v>1685350</v>
      </c>
      <c r="G485" s="5">
        <v>8.1929999999999996</v>
      </c>
      <c r="J485" s="61" t="s">
        <v>37</v>
      </c>
      <c r="K485" s="12">
        <f t="shared" si="25"/>
        <v>16.8535</v>
      </c>
      <c r="L485" s="13">
        <f t="shared" si="24"/>
        <v>0.20570609056511657</v>
      </c>
    </row>
    <row r="486" spans="1:12" x14ac:dyDescent="0.2">
      <c r="A486" s="3">
        <v>14</v>
      </c>
      <c r="C486" s="3">
        <v>1660675400</v>
      </c>
      <c r="D486" s="40">
        <f t="shared" si="26"/>
        <v>1747200</v>
      </c>
      <c r="G486" s="5">
        <v>9.9600000000000009</v>
      </c>
      <c r="K486" s="12">
        <f t="shared" si="25"/>
        <v>17.472000000000001</v>
      </c>
      <c r="L486" s="13">
        <f t="shared" si="24"/>
        <v>0.17542168674698796</v>
      </c>
    </row>
    <row r="487" spans="1:12" x14ac:dyDescent="0.2">
      <c r="A487" s="3">
        <v>17</v>
      </c>
      <c r="C487" s="3">
        <v>1665962600</v>
      </c>
      <c r="D487" s="40">
        <f t="shared" si="26"/>
        <v>1762400</v>
      </c>
      <c r="G487" s="5">
        <v>8.8610000000000007</v>
      </c>
      <c r="K487" s="12">
        <f t="shared" si="25"/>
        <v>17.623999999999999</v>
      </c>
      <c r="L487" s="13">
        <f t="shared" si="24"/>
        <v>0.19889403001918518</v>
      </c>
    </row>
    <row r="488" spans="1:12" x14ac:dyDescent="0.2">
      <c r="A488" s="3">
        <v>18</v>
      </c>
      <c r="C488" s="3">
        <v>1667560900</v>
      </c>
      <c r="D488" s="40">
        <f t="shared" si="26"/>
        <v>1598300</v>
      </c>
      <c r="G488" s="5">
        <v>9.0329999999999995</v>
      </c>
      <c r="K488" s="12">
        <f t="shared" si="25"/>
        <v>15.983000000000001</v>
      </c>
      <c r="L488" s="13">
        <f t="shared" si="24"/>
        <v>0.17694010849108824</v>
      </c>
    </row>
    <row r="489" spans="1:12" x14ac:dyDescent="0.2">
      <c r="A489" s="3">
        <v>25</v>
      </c>
      <c r="C489" s="3">
        <v>1680609200</v>
      </c>
      <c r="D489" s="40">
        <f t="shared" si="26"/>
        <v>1864042.857142857</v>
      </c>
      <c r="G489" s="5">
        <v>8.9079999999999995</v>
      </c>
      <c r="K489" s="12">
        <f t="shared" si="25"/>
        <v>18.640428571428572</v>
      </c>
      <c r="L489" s="13">
        <f t="shared" si="24"/>
        <v>0.20925492334338314</v>
      </c>
    </row>
    <row r="490" spans="1:12" x14ac:dyDescent="0.2">
      <c r="A490" s="3">
        <v>26</v>
      </c>
      <c r="C490" s="3">
        <v>1682370800</v>
      </c>
      <c r="D490" s="40">
        <f t="shared" si="26"/>
        <v>1761600</v>
      </c>
      <c r="G490" s="5">
        <v>8.5809999999999995</v>
      </c>
      <c r="K490" s="12">
        <f t="shared" si="25"/>
        <v>17.616</v>
      </c>
      <c r="L490" s="13">
        <f t="shared" si="24"/>
        <v>0.20529075865283766</v>
      </c>
    </row>
    <row r="491" spans="1:12" x14ac:dyDescent="0.2">
      <c r="A491" s="14">
        <v>28</v>
      </c>
      <c r="B491" s="53"/>
      <c r="C491" s="14">
        <v>1685617800</v>
      </c>
      <c r="D491" s="15">
        <f t="shared" si="26"/>
        <v>1623500</v>
      </c>
      <c r="E491" s="75"/>
      <c r="F491" s="15"/>
      <c r="G491" s="16">
        <v>8.1560000000000006</v>
      </c>
      <c r="H491" s="14"/>
      <c r="I491" s="17"/>
      <c r="J491" s="7"/>
      <c r="K491" s="12">
        <f t="shared" si="25"/>
        <v>16.234999999999999</v>
      </c>
      <c r="L491" s="13">
        <f t="shared" si="24"/>
        <v>0.19905590975968609</v>
      </c>
    </row>
    <row r="492" spans="1:12" x14ac:dyDescent="0.2">
      <c r="A492" s="3">
        <v>1</v>
      </c>
      <c r="C492" s="3">
        <v>1690453400</v>
      </c>
      <c r="D492" s="41">
        <f>(C492-C491)/3</f>
        <v>1611866.6666666667</v>
      </c>
      <c r="E492" s="79"/>
      <c r="F492" s="41"/>
      <c r="G492" s="5">
        <v>7.8</v>
      </c>
      <c r="I492" s="1">
        <v>43647</v>
      </c>
      <c r="K492" s="12">
        <f t="shared" si="25"/>
        <v>16.118666666666666</v>
      </c>
      <c r="L492" s="13">
        <f t="shared" si="24"/>
        <v>0.20664957264957265</v>
      </c>
    </row>
    <row r="493" spans="1:12" x14ac:dyDescent="0.2">
      <c r="A493" s="3">
        <v>2</v>
      </c>
      <c r="C493" s="3">
        <v>1691995800</v>
      </c>
      <c r="D493" s="46">
        <f t="shared" si="26"/>
        <v>1542400</v>
      </c>
      <c r="G493" s="5">
        <v>7.7089999999999996</v>
      </c>
      <c r="K493" s="12">
        <f t="shared" si="25"/>
        <v>15.423999999999999</v>
      </c>
      <c r="L493" s="13">
        <f t="shared" si="24"/>
        <v>0.2000778311064989</v>
      </c>
    </row>
    <row r="494" spans="1:12" x14ac:dyDescent="0.2">
      <c r="A494" s="3">
        <v>3</v>
      </c>
      <c r="C494" s="3">
        <v>1693573600</v>
      </c>
      <c r="D494" s="46">
        <f t="shared" si="26"/>
        <v>1577800</v>
      </c>
      <c r="G494" s="5">
        <v>8.0109999999999992</v>
      </c>
      <c r="K494" s="12">
        <f t="shared" si="25"/>
        <v>15.778</v>
      </c>
      <c r="L494" s="13">
        <f t="shared" si="24"/>
        <v>0.19695418799151168</v>
      </c>
    </row>
    <row r="495" spans="1:12" x14ac:dyDescent="0.2">
      <c r="A495" s="3">
        <v>8</v>
      </c>
      <c r="C495" s="3">
        <v>1701080600</v>
      </c>
      <c r="D495" s="46">
        <f t="shared" si="26"/>
        <v>1501400</v>
      </c>
      <c r="G495" s="5">
        <v>7.6390000000000002</v>
      </c>
      <c r="K495" s="12">
        <f t="shared" si="25"/>
        <v>15.013999999999999</v>
      </c>
      <c r="L495" s="13">
        <f t="shared" si="24"/>
        <v>0.19654405026835972</v>
      </c>
    </row>
    <row r="496" spans="1:12" x14ac:dyDescent="0.2">
      <c r="A496" s="3">
        <v>9</v>
      </c>
      <c r="C496" s="3">
        <v>1702938600</v>
      </c>
      <c r="D496" s="46">
        <f t="shared" si="26"/>
        <v>1858000</v>
      </c>
      <c r="G496" s="5">
        <v>7.8120000000000003</v>
      </c>
      <c r="K496" s="12">
        <f t="shared" si="25"/>
        <v>18.579999999999998</v>
      </c>
      <c r="L496" s="13">
        <f t="shared" si="24"/>
        <v>0.23783922171018945</v>
      </c>
    </row>
    <row r="497" spans="1:12" x14ac:dyDescent="0.2">
      <c r="A497" s="3">
        <v>10</v>
      </c>
      <c r="C497" s="3">
        <v>1704336800</v>
      </c>
      <c r="D497" s="46">
        <f t="shared" si="26"/>
        <v>1398200</v>
      </c>
      <c r="G497" s="5">
        <v>7.7720000000000002</v>
      </c>
      <c r="K497" s="12">
        <f t="shared" si="25"/>
        <v>13.981999999999999</v>
      </c>
      <c r="L497" s="13">
        <f t="shared" si="24"/>
        <v>0.17990221307256821</v>
      </c>
    </row>
    <row r="498" spans="1:12" x14ac:dyDescent="0.2">
      <c r="A498" s="3">
        <v>11</v>
      </c>
      <c r="C498" s="3">
        <v>1705958600</v>
      </c>
      <c r="D498" s="46">
        <f t="shared" si="26"/>
        <v>1621800</v>
      </c>
      <c r="G498" s="5">
        <v>7.774</v>
      </c>
      <c r="K498" s="12">
        <f t="shared" si="25"/>
        <v>16.218</v>
      </c>
      <c r="L498" s="13">
        <f t="shared" si="24"/>
        <v>0.20861847182917417</v>
      </c>
    </row>
    <row r="499" spans="1:12" x14ac:dyDescent="0.2">
      <c r="A499" s="3">
        <v>12</v>
      </c>
      <c r="C499" s="45">
        <v>1708032800</v>
      </c>
      <c r="D499" s="46">
        <f t="shared" si="26"/>
        <v>2074200</v>
      </c>
      <c r="G499" s="5">
        <v>8.8680000000000003</v>
      </c>
      <c r="K499" s="12">
        <f t="shared" si="25"/>
        <v>20.742000000000001</v>
      </c>
      <c r="L499" s="13">
        <f t="shared" si="24"/>
        <v>0.23389715832205685</v>
      </c>
    </row>
    <row r="500" spans="1:12" x14ac:dyDescent="0.2">
      <c r="A500" s="3">
        <v>15</v>
      </c>
      <c r="C500" s="3">
        <v>1712473400</v>
      </c>
      <c r="D500" s="46">
        <f t="shared" si="26"/>
        <v>1480200</v>
      </c>
      <c r="G500" s="5">
        <v>7.7990000000000004</v>
      </c>
      <c r="K500" s="12">
        <f t="shared" si="25"/>
        <v>14.802</v>
      </c>
      <c r="L500" s="13">
        <f t="shared" si="24"/>
        <v>0.18979356327734326</v>
      </c>
    </row>
    <row r="501" spans="1:12" x14ac:dyDescent="0.2">
      <c r="A501" s="3">
        <v>16</v>
      </c>
      <c r="C501" s="3">
        <v>1713971000</v>
      </c>
      <c r="D501" s="46">
        <f t="shared" si="26"/>
        <v>1497600</v>
      </c>
      <c r="G501" s="5">
        <v>7.5110000000000001</v>
      </c>
      <c r="K501" s="12">
        <f t="shared" si="25"/>
        <v>14.976000000000001</v>
      </c>
      <c r="L501" s="13">
        <f t="shared" si="24"/>
        <v>0.19938756490480627</v>
      </c>
    </row>
    <row r="502" spans="1:12" x14ac:dyDescent="0.2">
      <c r="A502" s="3">
        <v>22</v>
      </c>
      <c r="C502" s="3">
        <v>1723121200</v>
      </c>
      <c r="D502" s="46">
        <f t="shared" si="26"/>
        <v>1525033.3333333333</v>
      </c>
      <c r="G502" s="5">
        <v>7.125</v>
      </c>
      <c r="K502" s="12">
        <f t="shared" si="25"/>
        <v>15.250333333333332</v>
      </c>
      <c r="L502" s="13">
        <f t="shared" si="24"/>
        <v>0.21403976608187134</v>
      </c>
    </row>
    <row r="503" spans="1:12" x14ac:dyDescent="0.2">
      <c r="A503" s="3">
        <v>25</v>
      </c>
      <c r="C503" s="3">
        <v>1727515400</v>
      </c>
      <c r="D503" s="46">
        <f t="shared" si="26"/>
        <v>1464733.3333333333</v>
      </c>
      <c r="G503" s="5">
        <v>7.65</v>
      </c>
      <c r="K503" s="12">
        <f t="shared" si="25"/>
        <v>14.647333333333332</v>
      </c>
      <c r="L503" s="13">
        <f t="shared" si="24"/>
        <v>0.19146840958605663</v>
      </c>
    </row>
    <row r="504" spans="1:12" x14ac:dyDescent="0.2">
      <c r="A504" s="3">
        <v>29</v>
      </c>
      <c r="C504" s="3">
        <v>1733494600</v>
      </c>
      <c r="D504" s="46">
        <f t="shared" si="26"/>
        <v>1494800</v>
      </c>
      <c r="G504" s="5">
        <v>7.3179999999999996</v>
      </c>
      <c r="K504" s="12">
        <f t="shared" si="25"/>
        <v>14.948</v>
      </c>
      <c r="L504" s="13">
        <f t="shared" si="24"/>
        <v>0.20426345996173817</v>
      </c>
    </row>
    <row r="505" spans="1:12" x14ac:dyDescent="0.2">
      <c r="A505" s="14">
        <v>31</v>
      </c>
      <c r="B505" s="53"/>
      <c r="C505" s="14">
        <v>1736218600</v>
      </c>
      <c r="D505" s="15">
        <f t="shared" si="26"/>
        <v>1362000</v>
      </c>
      <c r="E505" s="75"/>
      <c r="F505" s="15"/>
      <c r="G505" s="16">
        <v>7.4189999999999996</v>
      </c>
      <c r="H505" s="14"/>
      <c r="I505" s="17"/>
      <c r="J505" s="7"/>
      <c r="K505" s="12">
        <f t="shared" si="25"/>
        <v>13.62</v>
      </c>
      <c r="L505" s="13">
        <f t="shared" si="24"/>
        <v>0.18358269308532146</v>
      </c>
    </row>
    <row r="506" spans="1:12" x14ac:dyDescent="0.2">
      <c r="A506" s="3">
        <v>1</v>
      </c>
      <c r="C506" s="3">
        <v>1737791400</v>
      </c>
      <c r="D506" s="41">
        <f>(C506-C505)/1</f>
        <v>1572800</v>
      </c>
      <c r="E506" s="79"/>
      <c r="F506" s="41"/>
      <c r="G506" s="5">
        <v>7.085</v>
      </c>
      <c r="I506" s="1">
        <v>43678</v>
      </c>
      <c r="K506" s="12">
        <f t="shared" si="25"/>
        <v>15.728</v>
      </c>
      <c r="L506" s="13">
        <f t="shared" si="24"/>
        <v>0.22199011997177134</v>
      </c>
    </row>
    <row r="507" spans="1:12" x14ac:dyDescent="0.2">
      <c r="A507" s="3">
        <v>5</v>
      </c>
      <c r="C507" s="3">
        <v>1743285400</v>
      </c>
      <c r="D507" s="46">
        <f t="shared" si="26"/>
        <v>1373500</v>
      </c>
      <c r="G507" s="5">
        <v>7.0359999999999996</v>
      </c>
      <c r="K507" s="12">
        <f t="shared" si="25"/>
        <v>13.734999999999999</v>
      </c>
      <c r="L507" s="13">
        <f t="shared" si="24"/>
        <v>0.19521034678794769</v>
      </c>
    </row>
    <row r="508" spans="1:12" x14ac:dyDescent="0.2">
      <c r="A508" s="3">
        <v>7</v>
      </c>
      <c r="C508" s="3">
        <v>1745949000</v>
      </c>
      <c r="D508" s="46">
        <f t="shared" si="26"/>
        <v>1331800</v>
      </c>
      <c r="G508" s="5">
        <v>8.0359999999999996</v>
      </c>
      <c r="K508" s="12">
        <f t="shared" si="25"/>
        <v>13.318</v>
      </c>
      <c r="L508" s="13">
        <f t="shared" si="24"/>
        <v>0.16572921851667496</v>
      </c>
    </row>
    <row r="509" spans="1:12" x14ac:dyDescent="0.2">
      <c r="A509" s="3">
        <v>8</v>
      </c>
      <c r="C509" s="3">
        <v>1747690000</v>
      </c>
      <c r="D509" s="46">
        <f t="shared" si="26"/>
        <v>1741000</v>
      </c>
      <c r="G509" s="5">
        <v>8.3450000000000006</v>
      </c>
      <c r="K509" s="12">
        <f t="shared" si="25"/>
        <v>17.41</v>
      </c>
      <c r="L509" s="13">
        <f t="shared" si="24"/>
        <v>0.20862792091072496</v>
      </c>
    </row>
    <row r="510" spans="1:12" x14ac:dyDescent="0.2">
      <c r="A510" s="14">
        <v>21</v>
      </c>
      <c r="B510" s="53"/>
      <c r="C510" s="14">
        <v>1765364600</v>
      </c>
      <c r="D510" s="15">
        <f t="shared" si="26"/>
        <v>1359584.6153846155</v>
      </c>
      <c r="E510" s="75"/>
      <c r="F510" s="15"/>
      <c r="G510" s="16">
        <v>6.5720000000000001</v>
      </c>
      <c r="H510" s="14"/>
      <c r="I510" s="17"/>
      <c r="J510" s="7"/>
      <c r="K510" s="12">
        <f t="shared" si="25"/>
        <v>13.595846153846155</v>
      </c>
      <c r="L510" s="13">
        <f t="shared" si="24"/>
        <v>0.2068753218783651</v>
      </c>
    </row>
    <row r="511" spans="1:12" x14ac:dyDescent="0.2">
      <c r="A511" s="3">
        <v>3</v>
      </c>
      <c r="C511" s="3">
        <v>1781927200</v>
      </c>
      <c r="D511" s="41">
        <f>(C511-C510)/13</f>
        <v>1274046.1538461538</v>
      </c>
      <c r="E511" s="79"/>
      <c r="F511" s="41"/>
      <c r="G511" s="5">
        <v>6.742</v>
      </c>
      <c r="I511" s="1">
        <v>43709</v>
      </c>
      <c r="K511" s="12">
        <f t="shared" si="25"/>
        <v>12.740461538461538</v>
      </c>
      <c r="L511" s="13">
        <f t="shared" si="24"/>
        <v>0.1889715446226867</v>
      </c>
    </row>
    <row r="512" spans="1:12" x14ac:dyDescent="0.2">
      <c r="A512" s="3">
        <v>4</v>
      </c>
      <c r="C512" s="3">
        <v>1783516800</v>
      </c>
      <c r="D512" s="47">
        <f t="shared" si="26"/>
        <v>1589600</v>
      </c>
      <c r="G512" s="5">
        <v>6.26</v>
      </c>
      <c r="K512" s="12">
        <f t="shared" si="25"/>
        <v>15.896000000000001</v>
      </c>
      <c r="L512" s="13">
        <f t="shared" ref="L512:L575" si="27">D512/(G512*1000000)</f>
        <v>0.25392971246006391</v>
      </c>
    </row>
    <row r="513" spans="1:12" x14ac:dyDescent="0.2">
      <c r="A513" s="3">
        <v>5</v>
      </c>
      <c r="C513" s="3">
        <v>1784663600</v>
      </c>
      <c r="D513" s="47">
        <f t="shared" si="26"/>
        <v>1146800</v>
      </c>
      <c r="G513" s="5">
        <v>6.6820000000000004</v>
      </c>
      <c r="K513" s="12">
        <f t="shared" si="25"/>
        <v>11.468</v>
      </c>
      <c r="L513" s="13">
        <f t="shared" si="27"/>
        <v>0.17162526189763544</v>
      </c>
    </row>
    <row r="514" spans="1:12" x14ac:dyDescent="0.2">
      <c r="A514" s="3">
        <v>16</v>
      </c>
      <c r="C514" s="3">
        <v>1798746000</v>
      </c>
      <c r="D514" s="47">
        <f t="shared" si="26"/>
        <v>1280218.1818181819</v>
      </c>
      <c r="G514" s="5">
        <v>6.47</v>
      </c>
      <c r="K514" s="12">
        <f t="shared" ref="K514:K577" si="28">D514/100000</f>
        <v>12.802181818181818</v>
      </c>
      <c r="L514" s="13">
        <f t="shared" si="27"/>
        <v>0.1978698889981734</v>
      </c>
    </row>
    <row r="515" spans="1:12" x14ac:dyDescent="0.2">
      <c r="A515" s="3">
        <v>17</v>
      </c>
      <c r="C515" s="3">
        <v>1800004800</v>
      </c>
      <c r="D515" s="47">
        <f t="shared" si="26"/>
        <v>1258800</v>
      </c>
      <c r="G515" s="5">
        <v>6.3739999999999997</v>
      </c>
      <c r="J515" s="61" t="s">
        <v>39</v>
      </c>
      <c r="K515" s="12">
        <f t="shared" si="28"/>
        <v>12.587999999999999</v>
      </c>
      <c r="L515" s="13">
        <f t="shared" si="27"/>
        <v>0.19748980232193286</v>
      </c>
    </row>
    <row r="516" spans="1:12" x14ac:dyDescent="0.2">
      <c r="A516" s="3">
        <v>23</v>
      </c>
      <c r="C516" s="3">
        <v>1807763400</v>
      </c>
      <c r="D516" s="47">
        <f t="shared" si="26"/>
        <v>1293100</v>
      </c>
      <c r="G516" s="5">
        <v>6.8330000000000002</v>
      </c>
      <c r="K516" s="12">
        <f t="shared" si="28"/>
        <v>12.930999999999999</v>
      </c>
      <c r="L516" s="13">
        <f t="shared" si="27"/>
        <v>0.18924337772574271</v>
      </c>
    </row>
    <row r="517" spans="1:12" x14ac:dyDescent="0.2">
      <c r="A517" s="3">
        <v>24</v>
      </c>
      <c r="C517" s="3">
        <v>1809348000</v>
      </c>
      <c r="D517" s="47">
        <f t="shared" si="26"/>
        <v>1584600</v>
      </c>
      <c r="G517" s="5">
        <v>6.202</v>
      </c>
      <c r="K517" s="12">
        <f t="shared" si="28"/>
        <v>15.846</v>
      </c>
      <c r="L517" s="13">
        <f t="shared" si="27"/>
        <v>0.25549822637858755</v>
      </c>
    </row>
    <row r="518" spans="1:12" x14ac:dyDescent="0.2">
      <c r="A518" s="3">
        <v>25</v>
      </c>
      <c r="C518" s="3">
        <v>1810457800</v>
      </c>
      <c r="D518" s="47">
        <f t="shared" si="26"/>
        <v>1109800</v>
      </c>
      <c r="G518" s="5">
        <v>6.5339999999999998</v>
      </c>
      <c r="K518" s="12">
        <f t="shared" si="28"/>
        <v>11.098000000000001</v>
      </c>
      <c r="L518" s="13">
        <f t="shared" si="27"/>
        <v>0.16985001530456076</v>
      </c>
    </row>
    <row r="519" spans="1:12" x14ac:dyDescent="0.2">
      <c r="A519" s="14">
        <v>26</v>
      </c>
      <c r="B519" s="53"/>
      <c r="C519" s="14">
        <v>1811941800</v>
      </c>
      <c r="D519" s="15">
        <f t="shared" si="26"/>
        <v>1484000</v>
      </c>
      <c r="E519" s="75"/>
      <c r="F519" s="15"/>
      <c r="G519" s="16">
        <v>6.1980000000000004</v>
      </c>
      <c r="H519" s="14"/>
      <c r="I519" s="17"/>
      <c r="J519" s="7"/>
      <c r="K519" s="12">
        <f t="shared" si="28"/>
        <v>14.84</v>
      </c>
      <c r="L519" s="13">
        <f t="shared" si="27"/>
        <v>0.23943207486285897</v>
      </c>
    </row>
    <row r="520" spans="1:12" x14ac:dyDescent="0.2">
      <c r="A520" s="3">
        <v>1</v>
      </c>
      <c r="C520" s="3">
        <v>1818188800</v>
      </c>
      <c r="D520" s="41">
        <f>(C520-C519)/5</f>
        <v>1249400</v>
      </c>
      <c r="E520" s="79"/>
      <c r="F520" s="41"/>
      <c r="G520" s="5">
        <v>6.4039999999999999</v>
      </c>
      <c r="I520" s="1">
        <v>43739</v>
      </c>
      <c r="K520" s="12">
        <f t="shared" si="28"/>
        <v>12.494</v>
      </c>
      <c r="L520" s="13">
        <f t="shared" si="27"/>
        <v>0.19509681449094315</v>
      </c>
    </row>
    <row r="521" spans="1:12" x14ac:dyDescent="0.2">
      <c r="A521" s="3">
        <v>2</v>
      </c>
      <c r="C521" s="48">
        <v>1819372000</v>
      </c>
      <c r="D521" s="49">
        <f t="shared" si="26"/>
        <v>1183200</v>
      </c>
      <c r="G521" s="5">
        <v>6.3520000000000003</v>
      </c>
      <c r="K521" s="12">
        <f t="shared" si="28"/>
        <v>11.832000000000001</v>
      </c>
      <c r="L521" s="13">
        <f t="shared" si="27"/>
        <v>0.18627204030226699</v>
      </c>
    </row>
    <row r="522" spans="1:12" x14ac:dyDescent="0.2">
      <c r="A522" s="3">
        <v>4</v>
      </c>
      <c r="C522" s="3">
        <v>1822207800</v>
      </c>
      <c r="D522" s="49">
        <f t="shared" si="26"/>
        <v>1417900</v>
      </c>
      <c r="G522" s="5">
        <v>6.2939999999999996</v>
      </c>
      <c r="K522" s="12">
        <f t="shared" si="28"/>
        <v>14.179</v>
      </c>
      <c r="L522" s="13">
        <f t="shared" si="27"/>
        <v>0.22527804258023515</v>
      </c>
    </row>
    <row r="523" spans="1:12" x14ac:dyDescent="0.2">
      <c r="A523" s="48">
        <v>7</v>
      </c>
      <c r="C523" s="3">
        <v>1825831000</v>
      </c>
      <c r="D523" s="49">
        <f t="shared" si="26"/>
        <v>1207733.3333333333</v>
      </c>
      <c r="G523" s="5">
        <v>6.048</v>
      </c>
      <c r="K523" s="12">
        <f t="shared" si="28"/>
        <v>12.077333333333332</v>
      </c>
      <c r="L523" s="13">
        <f t="shared" si="27"/>
        <v>0.19969135802469135</v>
      </c>
    </row>
    <row r="524" spans="1:12" x14ac:dyDescent="0.2">
      <c r="A524" s="3">
        <v>10</v>
      </c>
      <c r="C524" s="3">
        <v>1829914800</v>
      </c>
      <c r="D524" s="49">
        <f t="shared" si="26"/>
        <v>1361266.6666666667</v>
      </c>
      <c r="G524" s="5">
        <v>6.1680000000000001</v>
      </c>
      <c r="K524" s="12">
        <f t="shared" si="28"/>
        <v>13.612666666666668</v>
      </c>
      <c r="L524" s="13">
        <f t="shared" si="27"/>
        <v>0.22069822741028969</v>
      </c>
    </row>
    <row r="525" spans="1:12" x14ac:dyDescent="0.2">
      <c r="A525" s="3">
        <v>11</v>
      </c>
      <c r="C525" s="3">
        <v>1831026000</v>
      </c>
      <c r="D525" s="49">
        <f t="shared" si="26"/>
        <v>1111200</v>
      </c>
      <c r="G525" s="5">
        <v>6.2210000000000001</v>
      </c>
      <c r="K525" s="12">
        <f t="shared" si="28"/>
        <v>11.112</v>
      </c>
      <c r="L525" s="13">
        <f t="shared" si="27"/>
        <v>0.17862080051438675</v>
      </c>
    </row>
    <row r="526" spans="1:12" x14ac:dyDescent="0.2">
      <c r="A526" s="3">
        <v>15</v>
      </c>
      <c r="C526" s="3">
        <v>1836066200</v>
      </c>
      <c r="D526" s="49">
        <f t="shared" si="26"/>
        <v>1260050</v>
      </c>
      <c r="G526" s="5">
        <v>6.3250000000000002</v>
      </c>
      <c r="K526" s="12">
        <f t="shared" si="28"/>
        <v>12.6005</v>
      </c>
      <c r="L526" s="13">
        <f t="shared" si="27"/>
        <v>0.19921739130434782</v>
      </c>
    </row>
    <row r="527" spans="1:12" x14ac:dyDescent="0.2">
      <c r="A527" s="3">
        <v>16</v>
      </c>
      <c r="C527" s="3">
        <v>1837404800</v>
      </c>
      <c r="D527" s="49">
        <f t="shared" si="26"/>
        <v>1338600</v>
      </c>
      <c r="G527" s="5">
        <v>6.5469999999999997</v>
      </c>
      <c r="K527" s="12">
        <f t="shared" si="28"/>
        <v>13.385999999999999</v>
      </c>
      <c r="L527" s="13">
        <f t="shared" si="27"/>
        <v>0.20446005804185122</v>
      </c>
    </row>
    <row r="528" spans="1:12" x14ac:dyDescent="0.2">
      <c r="A528" s="3">
        <v>17</v>
      </c>
      <c r="C528" s="3">
        <v>1838831000</v>
      </c>
      <c r="D528" s="49">
        <f t="shared" si="26"/>
        <v>1426200</v>
      </c>
      <c r="G528" s="5">
        <v>6.32</v>
      </c>
      <c r="K528" s="12">
        <f t="shared" si="28"/>
        <v>14.262</v>
      </c>
      <c r="L528" s="13">
        <f t="shared" si="27"/>
        <v>0.22566455696202531</v>
      </c>
    </row>
    <row r="529" spans="1:15" x14ac:dyDescent="0.2">
      <c r="A529" s="3">
        <v>23</v>
      </c>
      <c r="C529" s="3">
        <v>1846593000</v>
      </c>
      <c r="D529" s="49">
        <f t="shared" ref="D529:D532" si="29">(C529-C528)/(A529-A528)</f>
        <v>1293666.6666666667</v>
      </c>
      <c r="G529" s="5">
        <v>7.1020000000000003</v>
      </c>
      <c r="K529" s="12">
        <f t="shared" si="28"/>
        <v>12.936666666666667</v>
      </c>
      <c r="L529" s="13">
        <f t="shared" si="27"/>
        <v>0.18215526142870553</v>
      </c>
    </row>
    <row r="530" spans="1:15" x14ac:dyDescent="0.2">
      <c r="A530" s="3">
        <v>28</v>
      </c>
      <c r="C530" s="3">
        <v>1853432600</v>
      </c>
      <c r="D530" s="49">
        <f t="shared" si="29"/>
        <v>1367920</v>
      </c>
      <c r="G530" s="5">
        <v>6.4059999999999997</v>
      </c>
      <c r="K530" s="12">
        <f t="shared" si="28"/>
        <v>13.6792</v>
      </c>
      <c r="L530" s="13">
        <f t="shared" si="27"/>
        <v>0.21353730877302529</v>
      </c>
    </row>
    <row r="531" spans="1:15" x14ac:dyDescent="0.2">
      <c r="A531" s="3">
        <v>29</v>
      </c>
      <c r="C531" s="3">
        <v>1854644800</v>
      </c>
      <c r="D531" s="49">
        <f t="shared" si="29"/>
        <v>1212200</v>
      </c>
      <c r="G531" s="5">
        <v>6.4630000000000001</v>
      </c>
      <c r="K531" s="12">
        <f t="shared" si="28"/>
        <v>12.122</v>
      </c>
      <c r="L531" s="13">
        <f t="shared" si="27"/>
        <v>0.18755995667646605</v>
      </c>
    </row>
    <row r="532" spans="1:15" x14ac:dyDescent="0.2">
      <c r="A532" s="14">
        <v>31</v>
      </c>
      <c r="B532" s="53"/>
      <c r="C532" s="14">
        <v>1857336400</v>
      </c>
      <c r="D532" s="15">
        <f t="shared" si="29"/>
        <v>1345800</v>
      </c>
      <c r="E532" s="75"/>
      <c r="F532" s="15"/>
      <c r="G532" s="16">
        <v>6.89</v>
      </c>
      <c r="H532" s="14"/>
      <c r="I532" s="17"/>
      <c r="J532" s="7"/>
      <c r="K532" s="12">
        <f t="shared" si="28"/>
        <v>13.458</v>
      </c>
      <c r="L532" s="13">
        <f t="shared" si="27"/>
        <v>0.19532656023222061</v>
      </c>
    </row>
    <row r="533" spans="1:15" x14ac:dyDescent="0.2">
      <c r="A533" s="3">
        <v>6</v>
      </c>
      <c r="C533" s="3">
        <v>1865319200</v>
      </c>
      <c r="D533" s="41">
        <f>(C533-C532)/6</f>
        <v>1330466.6666666667</v>
      </c>
      <c r="E533" s="79"/>
      <c r="F533" s="41"/>
      <c r="G533" s="5">
        <v>6.4189999999999996</v>
      </c>
      <c r="I533" s="1">
        <v>43788</v>
      </c>
      <c r="K533" s="12">
        <f t="shared" si="28"/>
        <v>13.304666666666668</v>
      </c>
      <c r="L533" s="13">
        <f t="shared" si="27"/>
        <v>0.20727008360596147</v>
      </c>
    </row>
    <row r="534" spans="1:15" x14ac:dyDescent="0.2">
      <c r="A534" s="3">
        <v>7</v>
      </c>
      <c r="C534" s="3">
        <v>1866574600</v>
      </c>
      <c r="D534" s="50">
        <f t="shared" ref="D534:D543" si="30">(C534-C533)/(A534-A533)</f>
        <v>1255400</v>
      </c>
      <c r="G534" s="5">
        <v>6.6829999999999998</v>
      </c>
      <c r="K534" s="12">
        <f t="shared" si="28"/>
        <v>12.554</v>
      </c>
      <c r="L534" s="13">
        <f t="shared" si="27"/>
        <v>0.18784976806823284</v>
      </c>
    </row>
    <row r="535" spans="1:15" x14ac:dyDescent="0.2">
      <c r="A535" s="3">
        <v>18</v>
      </c>
      <c r="C535" s="3">
        <v>1881413200</v>
      </c>
      <c r="D535" s="50">
        <f t="shared" si="30"/>
        <v>1348963.6363636365</v>
      </c>
      <c r="G535" s="5">
        <v>6.4870000000000001</v>
      </c>
      <c r="K535" s="12">
        <f t="shared" si="28"/>
        <v>13.489636363636365</v>
      </c>
      <c r="L535" s="13">
        <f t="shared" si="27"/>
        <v>0.20794876466219153</v>
      </c>
    </row>
    <row r="536" spans="1:15" x14ac:dyDescent="0.2">
      <c r="A536" s="3">
        <v>19</v>
      </c>
      <c r="C536" s="3">
        <v>1882768000</v>
      </c>
      <c r="D536" s="50">
        <f t="shared" si="30"/>
        <v>1354800</v>
      </c>
      <c r="G536" s="5">
        <v>6.431</v>
      </c>
      <c r="K536" s="12">
        <f t="shared" si="28"/>
        <v>13.548</v>
      </c>
      <c r="L536" s="13">
        <f t="shared" si="27"/>
        <v>0.21066708132483283</v>
      </c>
    </row>
    <row r="537" spans="1:15" x14ac:dyDescent="0.2">
      <c r="A537" s="14">
        <v>21</v>
      </c>
      <c r="B537" s="53"/>
      <c r="C537" s="14">
        <v>1885262400</v>
      </c>
      <c r="D537" s="15">
        <f t="shared" si="30"/>
        <v>1247200</v>
      </c>
      <c r="E537" s="75"/>
      <c r="F537" s="15"/>
      <c r="G537" s="16">
        <v>6.258</v>
      </c>
      <c r="H537" s="14"/>
      <c r="I537" s="17"/>
      <c r="J537" s="7"/>
      <c r="K537" s="12">
        <f t="shared" si="28"/>
        <v>12.472</v>
      </c>
      <c r="L537" s="13">
        <f t="shared" si="27"/>
        <v>0.1992968999680409</v>
      </c>
    </row>
    <row r="538" spans="1:15" x14ac:dyDescent="0.2">
      <c r="A538" s="3">
        <v>3</v>
      </c>
      <c r="B538" s="52">
        <v>0.35416666666666669</v>
      </c>
      <c r="C538" s="3">
        <v>1901660200</v>
      </c>
      <c r="D538" s="41">
        <f>(C538-C537)/12</f>
        <v>1366483.3333333333</v>
      </c>
      <c r="E538" s="73">
        <v>1366.5</v>
      </c>
      <c r="F538" s="51">
        <f>E538*1440</f>
        <v>1967760</v>
      </c>
      <c r="G538" s="5">
        <v>6.859</v>
      </c>
      <c r="H538" s="82">
        <v>260180200</v>
      </c>
      <c r="I538" s="1">
        <v>43800</v>
      </c>
      <c r="K538" s="12">
        <f t="shared" si="28"/>
        <v>13.664833333333332</v>
      </c>
      <c r="L538" s="13">
        <f t="shared" si="27"/>
        <v>0.19922486271079359</v>
      </c>
    </row>
    <row r="539" spans="1:15" x14ac:dyDescent="0.2">
      <c r="A539" s="3">
        <v>10</v>
      </c>
      <c r="B539" s="52">
        <v>0.39583333333333331</v>
      </c>
      <c r="C539" s="3">
        <v>1911676400</v>
      </c>
      <c r="D539" s="56">
        <f t="shared" si="30"/>
        <v>1430885.7142857143</v>
      </c>
      <c r="E539" s="73">
        <v>1532.5</v>
      </c>
      <c r="F539" s="56">
        <f t="shared" ref="F539:F557" si="31">E539*1440</f>
        <v>2206800</v>
      </c>
      <c r="G539" s="5">
        <v>7.77</v>
      </c>
      <c r="H539" s="82">
        <v>271580100</v>
      </c>
      <c r="K539" s="12">
        <f t="shared" si="28"/>
        <v>14.308857142857143</v>
      </c>
      <c r="L539" s="13">
        <f t="shared" si="27"/>
        <v>0.18415517558374703</v>
      </c>
    </row>
    <row r="540" spans="1:15" x14ac:dyDescent="0.2">
      <c r="A540" s="3">
        <v>11</v>
      </c>
      <c r="B540" s="52">
        <v>0.4861111111111111</v>
      </c>
      <c r="C540" s="3">
        <v>1913496200</v>
      </c>
      <c r="D540" s="56">
        <f t="shared" si="30"/>
        <v>1819800</v>
      </c>
      <c r="E540" s="73">
        <v>1177.0999999999999</v>
      </c>
      <c r="F540" s="56">
        <f t="shared" si="31"/>
        <v>1695023.9999999998</v>
      </c>
      <c r="G540" s="5">
        <v>7.3129999999999997</v>
      </c>
      <c r="H540" s="82">
        <v>283485600</v>
      </c>
      <c r="K540" s="12">
        <f t="shared" si="28"/>
        <v>18.198</v>
      </c>
      <c r="L540" s="13">
        <f t="shared" si="27"/>
        <v>0.24884452345138794</v>
      </c>
    </row>
    <row r="541" spans="1:15" x14ac:dyDescent="0.2">
      <c r="A541" s="3">
        <v>18</v>
      </c>
      <c r="B541" s="52">
        <v>0.55208333333333337</v>
      </c>
      <c r="C541" s="3">
        <v>1925358800</v>
      </c>
      <c r="D541" s="56">
        <f t="shared" si="30"/>
        <v>1694657.142857143</v>
      </c>
      <c r="E541" s="73">
        <v>1183.0999999999999</v>
      </c>
      <c r="F541" s="56">
        <f t="shared" si="31"/>
        <v>1703663.9999999998</v>
      </c>
      <c r="G541" s="5">
        <v>8.4879999999999995</v>
      </c>
      <c r="H541" s="82">
        <v>292408700</v>
      </c>
      <c r="J541" s="61" t="s">
        <v>64</v>
      </c>
      <c r="K541" s="12">
        <f t="shared" si="28"/>
        <v>16.946571428571431</v>
      </c>
      <c r="L541" s="13">
        <f t="shared" si="27"/>
        <v>0.19965329204254748</v>
      </c>
    </row>
    <row r="542" spans="1:15" x14ac:dyDescent="0.2">
      <c r="A542" s="3">
        <v>23</v>
      </c>
      <c r="B542" s="52">
        <v>0.375</v>
      </c>
      <c r="C542" s="3">
        <v>1932738000</v>
      </c>
      <c r="D542" s="56">
        <f t="shared" si="30"/>
        <v>1475840</v>
      </c>
      <c r="E542" s="73">
        <v>1120.5999999999999</v>
      </c>
      <c r="F542" s="56">
        <f t="shared" si="31"/>
        <v>1613663.9999999998</v>
      </c>
      <c r="G542" s="5">
        <v>7.69</v>
      </c>
      <c r="H542" s="82">
        <v>293711700</v>
      </c>
      <c r="K542" s="12">
        <f t="shared" si="28"/>
        <v>14.7584</v>
      </c>
      <c r="L542" s="13">
        <f t="shared" si="27"/>
        <v>0.19191677503250976</v>
      </c>
    </row>
    <row r="543" spans="1:15" x14ac:dyDescent="0.2">
      <c r="A543" s="14">
        <v>24</v>
      </c>
      <c r="B543" s="53">
        <v>0.58333333333333337</v>
      </c>
      <c r="C543" s="14">
        <v>1934681600</v>
      </c>
      <c r="D543" s="15">
        <f t="shared" si="30"/>
        <v>1943600</v>
      </c>
      <c r="E543" s="75">
        <v>1389.1</v>
      </c>
      <c r="F543" s="15">
        <f t="shared" si="31"/>
        <v>2000303.9999999998</v>
      </c>
      <c r="G543" s="16">
        <v>7.8890000000000002</v>
      </c>
      <c r="H543" s="83">
        <v>299953400</v>
      </c>
      <c r="I543" s="17"/>
      <c r="J543" s="7"/>
      <c r="K543" s="12">
        <f t="shared" si="28"/>
        <v>19.436</v>
      </c>
      <c r="L543" s="13">
        <f t="shared" si="27"/>
        <v>0.24636836100899986</v>
      </c>
    </row>
    <row r="544" spans="1:15" x14ac:dyDescent="0.2">
      <c r="A544" s="3">
        <v>2</v>
      </c>
      <c r="B544" s="52" t="s">
        <v>53</v>
      </c>
      <c r="E544" s="73">
        <v>1325.1</v>
      </c>
      <c r="F544" s="18">
        <f t="shared" si="31"/>
        <v>1908143.9999999998</v>
      </c>
      <c r="G544" s="5">
        <v>7.468</v>
      </c>
      <c r="H544" s="70">
        <v>303085200</v>
      </c>
      <c r="I544" s="1">
        <v>43831</v>
      </c>
      <c r="K544" s="22">
        <f>F544/100000</f>
        <v>19.081439999999997</v>
      </c>
      <c r="L544" s="99">
        <f>F544/(G544*1000000)</f>
        <v>0.25550937332619172</v>
      </c>
      <c r="M544" s="32" t="s">
        <v>41</v>
      </c>
      <c r="N544" s="32">
        <v>1934681600</v>
      </c>
      <c r="O544" s="57">
        <v>43467</v>
      </c>
    </row>
    <row r="545" spans="1:16" x14ac:dyDescent="0.2">
      <c r="A545" s="3">
        <v>6</v>
      </c>
      <c r="B545" s="52" t="s">
        <v>54</v>
      </c>
      <c r="E545" s="73">
        <v>1213.0999999999999</v>
      </c>
      <c r="F545" s="18">
        <f t="shared" si="31"/>
        <v>1746863.9999999998</v>
      </c>
      <c r="G545" s="5">
        <v>7.9690000000000003</v>
      </c>
      <c r="H545" s="70">
        <v>309385500</v>
      </c>
      <c r="K545" s="22">
        <f>F545/100000</f>
        <v>17.468639999999997</v>
      </c>
      <c r="L545" s="99">
        <f>F545/(G545*1000000)</f>
        <v>0.21920742878654784</v>
      </c>
      <c r="N545" s="29">
        <v>-1383152200</v>
      </c>
      <c r="O545" s="57">
        <v>43823</v>
      </c>
    </row>
    <row r="546" spans="1:16" x14ac:dyDescent="0.2">
      <c r="A546" s="3">
        <v>7</v>
      </c>
      <c r="B546" s="52" t="s">
        <v>55</v>
      </c>
      <c r="C546" s="3">
        <v>1955573200</v>
      </c>
      <c r="D546" s="41">
        <f>(C546-C543)/13</f>
        <v>1607046.1538461538</v>
      </c>
      <c r="E546" s="73">
        <v>1371.1</v>
      </c>
      <c r="F546" s="51">
        <f t="shared" si="31"/>
        <v>1974383.9999999998</v>
      </c>
      <c r="G546" s="5">
        <v>7.0979999999999999</v>
      </c>
      <c r="H546" s="70">
        <v>310811200</v>
      </c>
      <c r="K546" s="12">
        <f t="shared" si="28"/>
        <v>16.070461538461537</v>
      </c>
      <c r="L546" s="13">
        <f t="shared" si="27"/>
        <v>0.22640830569824652</v>
      </c>
      <c r="M546" s="80" t="s">
        <v>62</v>
      </c>
      <c r="N546" s="81">
        <f>SUM(N544:N545)</f>
        <v>551529400</v>
      </c>
    </row>
    <row r="547" spans="1:16" x14ac:dyDescent="0.2">
      <c r="A547" s="3">
        <v>8</v>
      </c>
      <c r="B547" s="52" t="s">
        <v>56</v>
      </c>
      <c r="C547" s="3">
        <v>1957219200</v>
      </c>
      <c r="D547" s="72">
        <f t="shared" ref="D547:D594" si="32">(C547-C546)/(A547-A546)</f>
        <v>1646000</v>
      </c>
      <c r="E547" s="73">
        <v>1209.0999999999999</v>
      </c>
      <c r="F547" s="51">
        <f t="shared" si="31"/>
        <v>1741103.9999999998</v>
      </c>
      <c r="G547" s="5">
        <v>7.4119999999999999</v>
      </c>
      <c r="H547" s="70">
        <v>312454200</v>
      </c>
      <c r="K547" s="12">
        <f t="shared" si="28"/>
        <v>16.46</v>
      </c>
      <c r="L547" s="13">
        <f t="shared" si="27"/>
        <v>0.22207231516459794</v>
      </c>
      <c r="N547">
        <v>356</v>
      </c>
      <c r="O547" t="s">
        <v>42</v>
      </c>
    </row>
    <row r="548" spans="1:16" x14ac:dyDescent="0.2">
      <c r="A548" s="3">
        <v>9</v>
      </c>
      <c r="B548" s="52" t="s">
        <v>57</v>
      </c>
      <c r="C548" s="3">
        <v>1958795800</v>
      </c>
      <c r="D548" s="72">
        <f t="shared" si="32"/>
        <v>1576600</v>
      </c>
      <c r="E548" s="73">
        <v>1173.7</v>
      </c>
      <c r="F548" s="51">
        <f t="shared" si="31"/>
        <v>1690128</v>
      </c>
      <c r="G548" s="5">
        <v>7.0910000000000002</v>
      </c>
      <c r="H548" s="70">
        <v>314028100</v>
      </c>
      <c r="K548" s="12">
        <f t="shared" si="28"/>
        <v>15.766</v>
      </c>
      <c r="L548" s="13">
        <f t="shared" si="27"/>
        <v>0.22233817515160062</v>
      </c>
      <c r="M548" s="32"/>
      <c r="N548" s="27">
        <f>N546/N547</f>
        <v>1549239.8876404495</v>
      </c>
      <c r="O548" s="38" t="s">
        <v>63</v>
      </c>
      <c r="P548" s="58"/>
    </row>
    <row r="549" spans="1:16" x14ac:dyDescent="0.2">
      <c r="A549" s="3">
        <v>10</v>
      </c>
      <c r="B549" s="52" t="s">
        <v>58</v>
      </c>
      <c r="C549" s="3">
        <v>1960163400</v>
      </c>
      <c r="D549" s="72">
        <f t="shared" si="32"/>
        <v>1367600</v>
      </c>
      <c r="E549" s="73">
        <v>1398.6</v>
      </c>
      <c r="F549" s="51">
        <f t="shared" si="31"/>
        <v>2013983.9999999998</v>
      </c>
      <c r="G549" s="5">
        <v>7.1989999999999998</v>
      </c>
      <c r="H549" s="70">
        <v>315393000</v>
      </c>
      <c r="K549" s="12">
        <f t="shared" si="28"/>
        <v>13.676</v>
      </c>
      <c r="L549" s="13">
        <f t="shared" si="27"/>
        <v>0.18997082928184469</v>
      </c>
    </row>
    <row r="550" spans="1:16" x14ac:dyDescent="0.2">
      <c r="A550" s="3">
        <v>13</v>
      </c>
      <c r="B550" s="52" t="s">
        <v>59</v>
      </c>
      <c r="C550" s="3">
        <v>1964726800</v>
      </c>
      <c r="D550" s="72">
        <f t="shared" si="32"/>
        <v>1521133.3333333333</v>
      </c>
      <c r="E550" s="73">
        <v>1175.4000000000001</v>
      </c>
      <c r="F550" s="51">
        <f t="shared" si="31"/>
        <v>1692576.0000000002</v>
      </c>
      <c r="G550" s="5">
        <v>7.23</v>
      </c>
      <c r="H550" s="70">
        <v>319948300</v>
      </c>
      <c r="K550" s="12">
        <f t="shared" si="28"/>
        <v>15.211333333333332</v>
      </c>
      <c r="L550" s="13">
        <f t="shared" si="27"/>
        <v>0.2103918856615952</v>
      </c>
    </row>
    <row r="551" spans="1:16" x14ac:dyDescent="0.2">
      <c r="A551" s="3">
        <v>14</v>
      </c>
      <c r="B551" s="52" t="s">
        <v>60</v>
      </c>
      <c r="C551" s="3">
        <v>1966174800</v>
      </c>
      <c r="D551" s="72">
        <f t="shared" si="32"/>
        <v>1448000</v>
      </c>
      <c r="E551" s="73">
        <v>1274.3</v>
      </c>
      <c r="F551" s="51">
        <f t="shared" si="31"/>
        <v>1834992</v>
      </c>
      <c r="G551" s="5">
        <v>6.94</v>
      </c>
      <c r="H551" s="70">
        <v>321393400</v>
      </c>
      <c r="J551" s="61" t="s">
        <v>47</v>
      </c>
      <c r="K551" s="12">
        <f t="shared" si="28"/>
        <v>14.48</v>
      </c>
      <c r="L551" s="13">
        <f t="shared" si="27"/>
        <v>0.20864553314121037</v>
      </c>
    </row>
    <row r="552" spans="1:16" ht="51" x14ac:dyDescent="0.2">
      <c r="A552" s="3">
        <v>15</v>
      </c>
      <c r="B552" s="52" t="s">
        <v>59</v>
      </c>
      <c r="C552" s="3">
        <v>1967747800</v>
      </c>
      <c r="D552" s="72">
        <f t="shared" si="32"/>
        <v>1573000</v>
      </c>
      <c r="E552" s="73">
        <v>1181</v>
      </c>
      <c r="F552" s="51">
        <f t="shared" si="31"/>
        <v>1700640</v>
      </c>
      <c r="G552" s="5">
        <v>6.875</v>
      </c>
      <c r="H552" s="70">
        <v>322963600</v>
      </c>
      <c r="J552" s="62" t="s">
        <v>48</v>
      </c>
      <c r="K552" s="12">
        <f t="shared" si="28"/>
        <v>15.73</v>
      </c>
      <c r="L552" s="13">
        <f t="shared" si="27"/>
        <v>0.2288</v>
      </c>
    </row>
    <row r="553" spans="1:16" x14ac:dyDescent="0.2">
      <c r="A553" s="3">
        <v>16</v>
      </c>
      <c r="B553" s="52" t="s">
        <v>61</v>
      </c>
      <c r="C553" s="3">
        <v>1969236600</v>
      </c>
      <c r="D553" s="72">
        <f t="shared" si="32"/>
        <v>1488800</v>
      </c>
      <c r="E553" s="73">
        <v>1173.5</v>
      </c>
      <c r="F553" s="51">
        <f t="shared" si="31"/>
        <v>1689840</v>
      </c>
      <c r="G553" s="5">
        <v>7.117</v>
      </c>
      <c r="H553" s="70">
        <v>324210600</v>
      </c>
      <c r="K553" s="12">
        <f t="shared" si="28"/>
        <v>14.888</v>
      </c>
      <c r="L553" s="13">
        <f t="shared" si="27"/>
        <v>0.2091892651398061</v>
      </c>
    </row>
    <row r="554" spans="1:16" x14ac:dyDescent="0.2">
      <c r="A554" s="3">
        <v>17</v>
      </c>
      <c r="B554" s="52">
        <v>0.41666666666666669</v>
      </c>
      <c r="C554" s="3">
        <v>1970657200</v>
      </c>
      <c r="D554" s="72">
        <f t="shared" si="32"/>
        <v>1420600</v>
      </c>
      <c r="E554" s="73">
        <v>1448.9</v>
      </c>
      <c r="F554" s="51">
        <f t="shared" si="31"/>
        <v>2086416.0000000002</v>
      </c>
      <c r="G554" s="5">
        <v>6.976</v>
      </c>
      <c r="H554" s="70">
        <v>325393100</v>
      </c>
      <c r="K554" s="12">
        <f t="shared" si="28"/>
        <v>14.206</v>
      </c>
      <c r="L554" s="13">
        <f t="shared" si="27"/>
        <v>0.20364105504587157</v>
      </c>
    </row>
    <row r="555" spans="1:16" ht="38.25" x14ac:dyDescent="0.2">
      <c r="A555" s="3">
        <v>21</v>
      </c>
      <c r="B555" s="52">
        <v>0.44097222222222227</v>
      </c>
      <c r="C555" s="3">
        <v>1976633400</v>
      </c>
      <c r="D555" s="72">
        <f t="shared" si="32"/>
        <v>1494050</v>
      </c>
      <c r="E555" s="73">
        <v>1193.2</v>
      </c>
      <c r="F555" s="51">
        <f t="shared" si="31"/>
        <v>1718208</v>
      </c>
      <c r="G555" s="5">
        <v>6.9630000000000001</v>
      </c>
      <c r="H555" s="70">
        <v>330353600</v>
      </c>
      <c r="J555" s="61" t="s">
        <v>46</v>
      </c>
      <c r="K555" s="12">
        <f t="shared" si="28"/>
        <v>14.9405</v>
      </c>
      <c r="L555" s="13">
        <f t="shared" si="27"/>
        <v>0.2145698693092058</v>
      </c>
    </row>
    <row r="556" spans="1:16" x14ac:dyDescent="0.2">
      <c r="A556" s="3">
        <v>22</v>
      </c>
      <c r="B556" s="52">
        <v>0.375</v>
      </c>
      <c r="C556" s="3">
        <v>1977967600</v>
      </c>
      <c r="D556" s="72">
        <f t="shared" si="32"/>
        <v>1334200</v>
      </c>
      <c r="E556" s="73">
        <v>1598.5</v>
      </c>
      <c r="F556" s="51">
        <f t="shared" si="31"/>
        <v>2301840</v>
      </c>
      <c r="G556" s="5">
        <v>7.141</v>
      </c>
      <c r="H556" s="70">
        <v>331687900</v>
      </c>
      <c r="J556" s="61" t="s">
        <v>47</v>
      </c>
      <c r="K556" s="12">
        <f t="shared" si="28"/>
        <v>13.342000000000001</v>
      </c>
      <c r="L556" s="13">
        <f t="shared" si="27"/>
        <v>0.18683657751015265</v>
      </c>
    </row>
    <row r="557" spans="1:16" x14ac:dyDescent="0.2">
      <c r="A557" s="3">
        <v>23</v>
      </c>
      <c r="B557" s="52">
        <v>0.35416666666666669</v>
      </c>
      <c r="C557" s="3">
        <v>1979391400</v>
      </c>
      <c r="D557" s="72">
        <f t="shared" si="32"/>
        <v>1423800</v>
      </c>
      <c r="E557" s="73">
        <v>1427.1</v>
      </c>
      <c r="F557" s="51">
        <f t="shared" si="31"/>
        <v>2055023.9999999998</v>
      </c>
      <c r="G557" s="5">
        <v>6.9080000000000004</v>
      </c>
      <c r="H557" s="96">
        <v>33311400</v>
      </c>
      <c r="K557" s="12">
        <f t="shared" si="28"/>
        <v>14.238</v>
      </c>
      <c r="L557" s="13">
        <f t="shared" si="27"/>
        <v>0.20610885929357267</v>
      </c>
    </row>
    <row r="558" spans="1:16" x14ac:dyDescent="0.2">
      <c r="A558" s="3">
        <v>24</v>
      </c>
      <c r="B558" s="52">
        <v>0.34722222222222227</v>
      </c>
      <c r="C558" s="3">
        <v>1980854600</v>
      </c>
      <c r="D558" s="72">
        <f t="shared" si="32"/>
        <v>1463200</v>
      </c>
      <c r="E558" s="73">
        <v>1345.2</v>
      </c>
      <c r="F558" s="51">
        <f t="shared" ref="F558:F658" si="33">E558*1440</f>
        <v>1937088</v>
      </c>
      <c r="G558" s="5">
        <v>6.7939999999999996</v>
      </c>
      <c r="H558" s="70">
        <v>334573900</v>
      </c>
      <c r="K558" s="12">
        <f t="shared" si="28"/>
        <v>14.632</v>
      </c>
      <c r="L558" s="13">
        <f t="shared" si="27"/>
        <v>0.21536649985281131</v>
      </c>
    </row>
    <row r="559" spans="1:16" x14ac:dyDescent="0.2">
      <c r="A559" s="3">
        <v>27</v>
      </c>
      <c r="B559" s="52">
        <v>0.375</v>
      </c>
      <c r="C559" s="3">
        <v>1985845800</v>
      </c>
      <c r="D559" s="72">
        <f t="shared" si="32"/>
        <v>1663733.3333333333</v>
      </c>
      <c r="E559" s="73">
        <v>1477</v>
      </c>
      <c r="F559" s="51">
        <f t="shared" si="33"/>
        <v>2126880</v>
      </c>
      <c r="G559" s="5">
        <v>7.4370000000000003</v>
      </c>
      <c r="H559" s="96">
        <v>3395655800</v>
      </c>
      <c r="K559" s="12">
        <f t="shared" si="28"/>
        <v>16.637333333333334</v>
      </c>
      <c r="L559" s="13">
        <f t="shared" si="27"/>
        <v>0.22371027744162073</v>
      </c>
    </row>
    <row r="560" spans="1:16" x14ac:dyDescent="0.2">
      <c r="A560" s="3">
        <v>28</v>
      </c>
      <c r="B560" s="52">
        <v>0.35416666666666669</v>
      </c>
      <c r="C560" s="3">
        <v>1987398000</v>
      </c>
      <c r="D560" s="72">
        <f t="shared" si="32"/>
        <v>1552200</v>
      </c>
      <c r="E560" s="73">
        <v>1519.2</v>
      </c>
      <c r="F560" s="51">
        <f t="shared" si="33"/>
        <v>2187648</v>
      </c>
      <c r="G560" s="5">
        <v>7.5380000000000003</v>
      </c>
      <c r="H560" s="70">
        <v>341117700</v>
      </c>
      <c r="K560" s="12">
        <f t="shared" si="28"/>
        <v>15.522</v>
      </c>
      <c r="L560" s="13">
        <f t="shared" si="27"/>
        <v>0.20591668877686389</v>
      </c>
    </row>
    <row r="561" spans="1:12" x14ac:dyDescent="0.2">
      <c r="A561" s="3">
        <v>29</v>
      </c>
      <c r="B561" s="52">
        <v>0.45833333333333331</v>
      </c>
      <c r="C561" s="3">
        <v>1989204400</v>
      </c>
      <c r="D561" s="72">
        <f t="shared" si="32"/>
        <v>1806400</v>
      </c>
      <c r="E561" s="73">
        <v>1254.8</v>
      </c>
      <c r="F561" s="51">
        <f t="shared" si="33"/>
        <v>1806912</v>
      </c>
      <c r="G561" s="5">
        <v>7.4589999999999996</v>
      </c>
      <c r="H561" s="70">
        <v>342924600</v>
      </c>
      <c r="K561" s="12">
        <f t="shared" si="28"/>
        <v>18.064</v>
      </c>
      <c r="L561" s="13">
        <f t="shared" si="27"/>
        <v>0.24217723555436385</v>
      </c>
    </row>
    <row r="562" spans="1:12" x14ac:dyDescent="0.2">
      <c r="A562" s="3">
        <v>30</v>
      </c>
      <c r="B562" s="52">
        <v>0.39583333333333331</v>
      </c>
      <c r="C562" s="3">
        <v>1990638400</v>
      </c>
      <c r="D562" s="72">
        <f t="shared" si="32"/>
        <v>1434000</v>
      </c>
      <c r="E562" s="73">
        <v>1497.4</v>
      </c>
      <c r="F562" s="51">
        <f t="shared" si="33"/>
        <v>2156256</v>
      </c>
      <c r="G562" s="5">
        <v>7.101</v>
      </c>
      <c r="H562" s="70">
        <v>344358600</v>
      </c>
      <c r="K562" s="12">
        <f t="shared" si="28"/>
        <v>14.34</v>
      </c>
      <c r="L562" s="13">
        <f t="shared" si="27"/>
        <v>0.20194338825517533</v>
      </c>
    </row>
    <row r="563" spans="1:12" x14ac:dyDescent="0.2">
      <c r="A563" s="14">
        <v>31</v>
      </c>
      <c r="B563" s="53">
        <v>0.40625</v>
      </c>
      <c r="C563" s="14">
        <v>1992195400</v>
      </c>
      <c r="D563" s="15">
        <f t="shared" si="32"/>
        <v>1557000</v>
      </c>
      <c r="E563" s="75">
        <v>1448.3</v>
      </c>
      <c r="F563" s="15">
        <f t="shared" si="33"/>
        <v>2085552</v>
      </c>
      <c r="G563" s="16">
        <v>7.1189999999999998</v>
      </c>
      <c r="H563" s="14">
        <v>345915800</v>
      </c>
      <c r="I563" s="17"/>
      <c r="J563" s="7"/>
      <c r="K563" s="12">
        <f t="shared" si="28"/>
        <v>15.57</v>
      </c>
      <c r="L563" s="13">
        <f t="shared" si="27"/>
        <v>0.21871049304677623</v>
      </c>
    </row>
    <row r="564" spans="1:12" x14ac:dyDescent="0.2">
      <c r="A564" s="3">
        <v>3</v>
      </c>
      <c r="B564" s="52">
        <v>0.45833333333333331</v>
      </c>
      <c r="C564" s="3">
        <v>1996782600</v>
      </c>
      <c r="D564" s="41">
        <f>(C564-C561)/3</f>
        <v>2526066.6666666665</v>
      </c>
      <c r="E564" s="73">
        <v>1168.4000000000001</v>
      </c>
      <c r="F564" s="51">
        <f t="shared" si="33"/>
        <v>1682496.0000000002</v>
      </c>
      <c r="G564" s="5">
        <v>7.1879999999999997</v>
      </c>
      <c r="H564" s="70">
        <v>350502900</v>
      </c>
      <c r="I564" s="1">
        <v>43881</v>
      </c>
      <c r="K564" s="12">
        <f t="shared" si="28"/>
        <v>25.260666666666665</v>
      </c>
      <c r="L564" s="13">
        <f t="shared" si="27"/>
        <v>0.35142830643665368</v>
      </c>
    </row>
    <row r="565" spans="1:12" x14ac:dyDescent="0.2">
      <c r="A565" s="3">
        <v>4</v>
      </c>
      <c r="B565" s="52">
        <v>0.34375</v>
      </c>
      <c r="C565" s="3">
        <v>1998056200</v>
      </c>
      <c r="D565" s="84">
        <f t="shared" si="32"/>
        <v>1273600</v>
      </c>
      <c r="E565" s="73">
        <v>1400.4</v>
      </c>
      <c r="F565" s="51">
        <f t="shared" si="33"/>
        <v>2016576.0000000002</v>
      </c>
      <c r="G565" s="5">
        <v>6.9429999999999996</v>
      </c>
      <c r="H565" s="70">
        <v>351776200</v>
      </c>
      <c r="K565" s="12">
        <f t="shared" si="28"/>
        <v>12.736000000000001</v>
      </c>
      <c r="L565" s="13">
        <f t="shared" si="27"/>
        <v>0.1834365548033991</v>
      </c>
    </row>
    <row r="566" spans="1:12" x14ac:dyDescent="0.2">
      <c r="A566" s="3">
        <v>5</v>
      </c>
      <c r="B566" s="52">
        <v>0.35416666666666669</v>
      </c>
      <c r="C566" s="3">
        <v>1999584400</v>
      </c>
      <c r="D566" s="84">
        <f t="shared" si="32"/>
        <v>1528200</v>
      </c>
      <c r="E566" s="73">
        <v>1512.4</v>
      </c>
      <c r="F566" s="51">
        <f t="shared" si="33"/>
        <v>2177856</v>
      </c>
      <c r="G566" s="5">
        <v>7.17</v>
      </c>
      <c r="H566" s="70">
        <v>353304400</v>
      </c>
      <c r="K566" s="12">
        <f t="shared" si="28"/>
        <v>15.282</v>
      </c>
      <c r="L566" s="13">
        <f t="shared" si="27"/>
        <v>0.21313807531380752</v>
      </c>
    </row>
    <row r="567" spans="1:12" x14ac:dyDescent="0.2">
      <c r="A567" s="3">
        <v>6</v>
      </c>
      <c r="B567" s="52">
        <v>0.40208333333333335</v>
      </c>
      <c r="C567" s="3">
        <v>2001213400</v>
      </c>
      <c r="D567" s="84">
        <f t="shared" si="32"/>
        <v>1629000</v>
      </c>
      <c r="E567" s="73">
        <v>1463.9</v>
      </c>
      <c r="F567" s="51">
        <f t="shared" si="33"/>
        <v>2108016</v>
      </c>
      <c r="G567" s="5">
        <v>7.3</v>
      </c>
      <c r="H567" s="70">
        <v>354933600</v>
      </c>
      <c r="K567" s="12">
        <f t="shared" si="28"/>
        <v>16.29</v>
      </c>
      <c r="L567" s="13">
        <f t="shared" si="27"/>
        <v>0.22315068493150686</v>
      </c>
    </row>
    <row r="568" spans="1:12" x14ac:dyDescent="0.2">
      <c r="A568" s="3">
        <v>10</v>
      </c>
      <c r="B568" s="52">
        <v>0.4375</v>
      </c>
      <c r="C568" s="3">
        <v>2007762000</v>
      </c>
      <c r="D568" s="84">
        <f t="shared" si="32"/>
        <v>1637150</v>
      </c>
      <c r="E568" s="73">
        <v>1208.5999999999999</v>
      </c>
      <c r="F568" s="51">
        <f t="shared" si="33"/>
        <v>1740383.9999999998</v>
      </c>
      <c r="G568" s="5">
        <v>7.4029999999999996</v>
      </c>
      <c r="H568" s="70">
        <v>361482100</v>
      </c>
      <c r="K568" s="12">
        <f t="shared" si="28"/>
        <v>16.371500000000001</v>
      </c>
      <c r="L568" s="13">
        <f t="shared" si="27"/>
        <v>0.22114683236525734</v>
      </c>
    </row>
    <row r="569" spans="1:12" x14ac:dyDescent="0.2">
      <c r="A569" s="3">
        <v>11</v>
      </c>
      <c r="B569" s="52">
        <v>0.34097222222222223</v>
      </c>
      <c r="C569" s="3">
        <v>2009207000</v>
      </c>
      <c r="D569" s="84">
        <f t="shared" si="32"/>
        <v>1445000</v>
      </c>
      <c r="E569" s="73">
        <v>1709.6</v>
      </c>
      <c r="F569" s="51">
        <f t="shared" si="33"/>
        <v>2461824</v>
      </c>
      <c r="G569" s="5">
        <v>8</v>
      </c>
      <c r="H569" s="70">
        <v>362926400</v>
      </c>
      <c r="K569" s="12">
        <f t="shared" si="28"/>
        <v>14.45</v>
      </c>
      <c r="L569" s="13">
        <f t="shared" si="27"/>
        <v>0.18062500000000001</v>
      </c>
    </row>
    <row r="570" spans="1:12" x14ac:dyDescent="0.2">
      <c r="A570" s="3">
        <v>12</v>
      </c>
      <c r="B570" s="52">
        <v>0.35416666666666669</v>
      </c>
      <c r="C570" s="3">
        <v>2011000800</v>
      </c>
      <c r="D570" s="84">
        <f t="shared" si="32"/>
        <v>1793800</v>
      </c>
      <c r="E570" s="73">
        <v>1596.6</v>
      </c>
      <c r="F570" s="51">
        <f t="shared" si="33"/>
        <v>2299104</v>
      </c>
      <c r="G570" s="5">
        <v>7.77</v>
      </c>
      <c r="H570" s="70">
        <v>364720000</v>
      </c>
      <c r="K570" s="12">
        <f t="shared" si="28"/>
        <v>17.937999999999999</v>
      </c>
      <c r="L570" s="13">
        <f t="shared" si="27"/>
        <v>0.23086229086229088</v>
      </c>
    </row>
    <row r="571" spans="1:12" x14ac:dyDescent="0.2">
      <c r="A571" s="3">
        <v>13</v>
      </c>
      <c r="B571" s="52">
        <v>0.36180555555555555</v>
      </c>
      <c r="C571" s="3">
        <v>2012686400</v>
      </c>
      <c r="D571" s="84">
        <f t="shared" si="32"/>
        <v>1685600</v>
      </c>
      <c r="E571" s="73">
        <v>1621.8</v>
      </c>
      <c r="F571" s="51">
        <f t="shared" si="33"/>
        <v>2335392</v>
      </c>
      <c r="G571" s="43">
        <v>8.0779999999999994</v>
      </c>
      <c r="H571" s="70">
        <v>366406200</v>
      </c>
      <c r="K571" s="12">
        <f t="shared" si="28"/>
        <v>16.856000000000002</v>
      </c>
      <c r="L571" s="13">
        <f t="shared" si="27"/>
        <v>0.20866551126516467</v>
      </c>
    </row>
    <row r="572" spans="1:12" x14ac:dyDescent="0.2">
      <c r="A572" s="3">
        <v>18</v>
      </c>
      <c r="B572" s="52">
        <v>0.43402777777777773</v>
      </c>
      <c r="C572" s="3">
        <v>2020934700</v>
      </c>
      <c r="D572" s="84">
        <f t="shared" si="32"/>
        <v>1649660</v>
      </c>
      <c r="E572" s="73">
        <v>1342.2</v>
      </c>
      <c r="F572" s="51">
        <f t="shared" si="33"/>
        <v>1932768</v>
      </c>
      <c r="G572" s="43">
        <v>7.51</v>
      </c>
      <c r="H572" s="70">
        <v>374657300</v>
      </c>
      <c r="K572" s="12">
        <f t="shared" si="28"/>
        <v>16.496600000000001</v>
      </c>
      <c r="L572" s="13">
        <f t="shared" si="27"/>
        <v>0.21966178428761651</v>
      </c>
    </row>
    <row r="573" spans="1:12" x14ac:dyDescent="0.2">
      <c r="A573" s="3">
        <v>19</v>
      </c>
      <c r="B573" s="52">
        <v>0.6069444444444444</v>
      </c>
      <c r="C573" s="3">
        <v>2022779600</v>
      </c>
      <c r="D573" s="84">
        <f t="shared" si="32"/>
        <v>1844900</v>
      </c>
      <c r="E573" s="73">
        <v>1074.7</v>
      </c>
      <c r="F573" s="51">
        <f t="shared" si="33"/>
        <v>1547568</v>
      </c>
      <c r="G573" s="5">
        <v>7.4930000000000003</v>
      </c>
      <c r="H573" s="70">
        <v>376499800</v>
      </c>
      <c r="K573" s="12">
        <f t="shared" si="28"/>
        <v>18.449000000000002</v>
      </c>
      <c r="L573" s="13">
        <f t="shared" si="27"/>
        <v>0.24621646870412384</v>
      </c>
    </row>
    <row r="574" spans="1:12" x14ac:dyDescent="0.2">
      <c r="A574" s="3">
        <v>21</v>
      </c>
      <c r="B574" s="52">
        <v>0.4375</v>
      </c>
      <c r="C574" s="3">
        <v>2025637000</v>
      </c>
      <c r="D574" s="84">
        <f t="shared" si="32"/>
        <v>1428700</v>
      </c>
      <c r="E574" s="73">
        <v>1391.5</v>
      </c>
      <c r="F574" s="51">
        <f t="shared" si="33"/>
        <v>2003760</v>
      </c>
      <c r="G574" s="5">
        <v>7.2130000000000001</v>
      </c>
      <c r="H574" s="70">
        <v>379356900</v>
      </c>
      <c r="K574" s="12">
        <f t="shared" si="28"/>
        <v>14.287000000000001</v>
      </c>
      <c r="L574" s="13">
        <f t="shared" si="27"/>
        <v>0.19807292388742548</v>
      </c>
    </row>
    <row r="575" spans="1:12" x14ac:dyDescent="0.2">
      <c r="A575" s="3">
        <v>25</v>
      </c>
      <c r="B575" s="52">
        <v>0.42708333333333331</v>
      </c>
      <c r="C575" s="3">
        <v>2031685800</v>
      </c>
      <c r="D575" s="84">
        <f t="shared" si="32"/>
        <v>1512200</v>
      </c>
      <c r="E575" s="73">
        <v>1337.9</v>
      </c>
      <c r="F575" s="51">
        <f t="shared" si="33"/>
        <v>1926576.0000000002</v>
      </c>
      <c r="G575" s="5">
        <v>6.6660000000000004</v>
      </c>
      <c r="H575" s="70">
        <v>385405200</v>
      </c>
      <c r="K575" s="12">
        <f t="shared" si="28"/>
        <v>15.122</v>
      </c>
      <c r="L575" s="13">
        <f t="shared" si="27"/>
        <v>0.22685268526852687</v>
      </c>
    </row>
    <row r="576" spans="1:12" x14ac:dyDescent="0.2">
      <c r="A576" s="3">
        <v>26</v>
      </c>
      <c r="B576" s="52">
        <v>0.41319444444444442</v>
      </c>
      <c r="C576" s="3">
        <v>2033230600</v>
      </c>
      <c r="D576" s="84">
        <f t="shared" si="32"/>
        <v>1544800</v>
      </c>
      <c r="E576" s="73">
        <v>1364.4</v>
      </c>
      <c r="F576" s="51">
        <f t="shared" si="33"/>
        <v>1964736.0000000002</v>
      </c>
      <c r="G576" s="5">
        <v>7.7210000000000001</v>
      </c>
      <c r="H576" s="70">
        <v>386950300</v>
      </c>
      <c r="K576" s="12">
        <f t="shared" si="28"/>
        <v>15.448</v>
      </c>
      <c r="L576" s="13">
        <f t="shared" ref="L576:L578" si="34">D576/(G576*1000000)</f>
        <v>0.20007771014117343</v>
      </c>
    </row>
    <row r="577" spans="1:12" x14ac:dyDescent="0.2">
      <c r="A577" s="3">
        <v>27</v>
      </c>
      <c r="B577" s="52">
        <v>0.51041666666666663</v>
      </c>
      <c r="C577" s="3">
        <v>2034993200</v>
      </c>
      <c r="D577" s="84">
        <f t="shared" si="32"/>
        <v>1762600</v>
      </c>
      <c r="E577" s="73">
        <v>1146.7</v>
      </c>
      <c r="F577" s="51">
        <f t="shared" si="33"/>
        <v>1651248</v>
      </c>
      <c r="G577" s="5">
        <v>7.1589999999999998</v>
      </c>
      <c r="H577" s="70">
        <v>388663400</v>
      </c>
      <c r="K577" s="12">
        <f t="shared" si="28"/>
        <v>17.626000000000001</v>
      </c>
      <c r="L577" s="13">
        <f t="shared" si="34"/>
        <v>0.24620757088978909</v>
      </c>
    </row>
    <row r="578" spans="1:12" x14ac:dyDescent="0.2">
      <c r="A578" s="3">
        <v>28</v>
      </c>
      <c r="B578" s="52">
        <v>0.41666666666666669</v>
      </c>
      <c r="C578" s="3">
        <v>2036353600</v>
      </c>
      <c r="D578" s="15">
        <f t="shared" si="32"/>
        <v>1360400</v>
      </c>
      <c r="E578" s="73">
        <v>1371.7</v>
      </c>
      <c r="F578" s="51">
        <f t="shared" si="33"/>
        <v>1975248</v>
      </c>
      <c r="G578" s="16">
        <v>7.21</v>
      </c>
      <c r="H578" s="70">
        <v>390073600</v>
      </c>
      <c r="K578" s="12">
        <f t="shared" ref="K578:K641" si="35">D578/100000</f>
        <v>13.603999999999999</v>
      </c>
      <c r="L578" s="13">
        <f t="shared" si="34"/>
        <v>0.18868238557558945</v>
      </c>
    </row>
    <row r="579" spans="1:12" x14ac:dyDescent="0.2">
      <c r="A579" s="85">
        <v>2</v>
      </c>
      <c r="B579" s="86">
        <v>0.54166666666666663</v>
      </c>
      <c r="C579" s="85">
        <v>2041112200</v>
      </c>
      <c r="D579" s="41">
        <f>(C579-C576)/3</f>
        <v>2627200</v>
      </c>
      <c r="E579" s="88">
        <v>1071.0999999999999</v>
      </c>
      <c r="F579" s="87">
        <f t="shared" si="33"/>
        <v>1542383.9999999998</v>
      </c>
      <c r="G579" s="5">
        <v>7.27</v>
      </c>
      <c r="H579" s="85">
        <v>394834400</v>
      </c>
      <c r="I579" s="89">
        <v>43910</v>
      </c>
      <c r="J579" s="90"/>
      <c r="K579" s="12">
        <f t="shared" si="35"/>
        <v>26.271999999999998</v>
      </c>
      <c r="L579" s="13">
        <f>D579/(G572*1000000)</f>
        <v>0.34982689747003992</v>
      </c>
    </row>
    <row r="580" spans="1:12" x14ac:dyDescent="0.2">
      <c r="A580" s="3">
        <v>3</v>
      </c>
      <c r="B580" s="52">
        <v>0.41666666666666669</v>
      </c>
      <c r="C580" s="3">
        <v>2042445000</v>
      </c>
      <c r="D580" s="84">
        <f t="shared" si="32"/>
        <v>1332800</v>
      </c>
      <c r="E580" s="73">
        <v>1300.2</v>
      </c>
      <c r="F580" s="51">
        <f t="shared" si="33"/>
        <v>1872288</v>
      </c>
      <c r="G580" s="5">
        <v>7.14</v>
      </c>
      <c r="H580" s="70">
        <v>396165100</v>
      </c>
      <c r="K580" s="12">
        <f t="shared" si="35"/>
        <v>13.327999999999999</v>
      </c>
      <c r="L580" s="13">
        <f>D580/(G573*1000000)</f>
        <v>0.17787268116909116</v>
      </c>
    </row>
    <row r="581" spans="1:12" x14ac:dyDescent="0.2">
      <c r="A581" s="3">
        <v>4</v>
      </c>
      <c r="B581" s="52">
        <v>0.375</v>
      </c>
      <c r="C581" s="3">
        <v>2043888000</v>
      </c>
      <c r="D581" s="84">
        <f t="shared" si="32"/>
        <v>1443000</v>
      </c>
      <c r="E581" s="73">
        <v>1548.4</v>
      </c>
      <c r="F581" s="51">
        <f t="shared" si="33"/>
        <v>2229696</v>
      </c>
      <c r="G581" s="5">
        <v>7.3479999999999999</v>
      </c>
      <c r="H581" s="70">
        <v>397608100</v>
      </c>
      <c r="J581" s="61" t="s">
        <v>65</v>
      </c>
      <c r="K581" s="12">
        <f t="shared" si="35"/>
        <v>14.43</v>
      </c>
      <c r="L581" s="13">
        <f t="shared" ref="L581:L591" si="36">D581/(G574*1000000)</f>
        <v>0.20005545542769998</v>
      </c>
    </row>
    <row r="582" spans="1:12" x14ac:dyDescent="0.2">
      <c r="A582" s="3">
        <v>5</v>
      </c>
      <c r="B582" s="52">
        <v>0.37152777777777773</v>
      </c>
      <c r="C582" s="3">
        <v>2045425800</v>
      </c>
      <c r="D582" s="84">
        <f t="shared" si="32"/>
        <v>1537800</v>
      </c>
      <c r="E582" s="73">
        <v>1514.4</v>
      </c>
      <c r="F582" s="51">
        <f t="shared" si="33"/>
        <v>2180736</v>
      </c>
      <c r="G582" s="5">
        <v>6.7759999999999998</v>
      </c>
      <c r="H582" s="70">
        <v>399145800</v>
      </c>
      <c r="K582" s="12">
        <f t="shared" si="35"/>
        <v>15.378</v>
      </c>
      <c r="L582" s="13">
        <f t="shared" si="36"/>
        <v>0.2306930693069307</v>
      </c>
    </row>
    <row r="583" spans="1:12" x14ac:dyDescent="0.2">
      <c r="A583" s="3">
        <v>10</v>
      </c>
      <c r="B583" s="52">
        <v>0.35416666666666669</v>
      </c>
      <c r="C583" s="3">
        <v>2053023600</v>
      </c>
      <c r="D583" s="84">
        <f t="shared" si="32"/>
        <v>1519560</v>
      </c>
      <c r="E583" s="73">
        <v>1324.8</v>
      </c>
      <c r="F583" s="51">
        <f t="shared" si="33"/>
        <v>1907712</v>
      </c>
      <c r="G583" s="43">
        <v>7.0529999999999999</v>
      </c>
      <c r="H583" s="70">
        <v>406743800</v>
      </c>
      <c r="K583" s="12">
        <f t="shared" si="35"/>
        <v>15.195600000000001</v>
      </c>
      <c r="L583" s="13">
        <f t="shared" si="36"/>
        <v>0.19680870353581142</v>
      </c>
    </row>
    <row r="584" spans="1:12" x14ac:dyDescent="0.2">
      <c r="A584" s="3">
        <v>11</v>
      </c>
      <c r="B584" s="52">
        <v>0.44444444444444442</v>
      </c>
      <c r="C584" s="3">
        <v>2054770000</v>
      </c>
      <c r="D584" s="84">
        <f t="shared" si="32"/>
        <v>1746400</v>
      </c>
      <c r="E584" s="73">
        <v>1257.8</v>
      </c>
      <c r="F584" s="51">
        <f t="shared" si="33"/>
        <v>1811232</v>
      </c>
      <c r="G584" s="44">
        <v>7.2939999999999996</v>
      </c>
      <c r="H584" s="70">
        <v>408489100</v>
      </c>
      <c r="J584" s="61" t="s">
        <v>66</v>
      </c>
      <c r="K584" s="12">
        <f t="shared" si="35"/>
        <v>17.463999999999999</v>
      </c>
      <c r="L584" s="13">
        <f t="shared" si="36"/>
        <v>0.24394468501187316</v>
      </c>
    </row>
    <row r="585" spans="1:12" x14ac:dyDescent="0.2">
      <c r="A585" s="3">
        <v>16</v>
      </c>
      <c r="B585" s="52">
        <v>0.4513888888888889</v>
      </c>
      <c r="C585" s="3">
        <v>2061941600</v>
      </c>
      <c r="D585" s="84">
        <f t="shared" si="32"/>
        <v>1434320</v>
      </c>
      <c r="E585" s="73">
        <v>1199.5</v>
      </c>
      <c r="F585" s="51">
        <f t="shared" si="33"/>
        <v>1727280</v>
      </c>
      <c r="G585" s="5">
        <v>6.9809999999999999</v>
      </c>
      <c r="H585" s="70">
        <v>415663300</v>
      </c>
      <c r="K585" s="12">
        <f t="shared" si="35"/>
        <v>14.3432</v>
      </c>
      <c r="L585" s="13">
        <f t="shared" si="36"/>
        <v>0.19893481276005548</v>
      </c>
    </row>
    <row r="586" spans="1:12" x14ac:dyDescent="0.2">
      <c r="A586" s="3">
        <v>17</v>
      </c>
      <c r="B586" s="52">
        <v>0.44444444444444442</v>
      </c>
      <c r="C586" s="3">
        <v>2063320600</v>
      </c>
      <c r="D586" s="84">
        <f t="shared" si="32"/>
        <v>1379000</v>
      </c>
      <c r="E586" s="73">
        <v>1187.5999999999999</v>
      </c>
      <c r="F586" s="51">
        <f t="shared" si="33"/>
        <v>1710143.9999999998</v>
      </c>
      <c r="G586" s="5">
        <v>7.0609999999999999</v>
      </c>
      <c r="H586" s="70">
        <v>419004600</v>
      </c>
      <c r="K586" s="12">
        <f t="shared" si="35"/>
        <v>13.79</v>
      </c>
      <c r="L586" s="13">
        <f t="shared" si="36"/>
        <v>0.18968363136176067</v>
      </c>
    </row>
    <row r="587" spans="1:12" x14ac:dyDescent="0.2">
      <c r="A587" s="3">
        <v>19</v>
      </c>
      <c r="B587" s="52">
        <v>0.45833333333333331</v>
      </c>
      <c r="C587" s="3">
        <v>2066574800</v>
      </c>
      <c r="D587" s="84">
        <f t="shared" si="32"/>
        <v>1627100</v>
      </c>
      <c r="E587" s="73">
        <v>1640.5</v>
      </c>
      <c r="F587" s="51">
        <f t="shared" si="33"/>
        <v>2362320</v>
      </c>
      <c r="G587" s="5">
        <v>8.4459999999999997</v>
      </c>
      <c r="H587" s="70">
        <v>420294100</v>
      </c>
      <c r="K587" s="12">
        <f t="shared" si="35"/>
        <v>16.271000000000001</v>
      </c>
      <c r="L587" s="13">
        <f t="shared" si="36"/>
        <v>0.22788515406162466</v>
      </c>
    </row>
    <row r="588" spans="1:12" x14ac:dyDescent="0.2">
      <c r="A588" s="3">
        <v>20</v>
      </c>
      <c r="B588" s="52">
        <v>0.46875</v>
      </c>
      <c r="C588" s="3">
        <v>2068404800</v>
      </c>
      <c r="D588" s="84">
        <f t="shared" si="32"/>
        <v>1830000</v>
      </c>
      <c r="E588" s="73">
        <v>1466</v>
      </c>
      <c r="F588" s="51">
        <f t="shared" si="33"/>
        <v>2111040</v>
      </c>
      <c r="G588" s="5">
        <v>7.4870000000000001</v>
      </c>
      <c r="H588" s="70">
        <v>422124500</v>
      </c>
      <c r="K588" s="12">
        <f t="shared" si="35"/>
        <v>18.3</v>
      </c>
      <c r="L588" s="13">
        <f t="shared" si="36"/>
        <v>0.24904735982580295</v>
      </c>
    </row>
    <row r="589" spans="1:12" x14ac:dyDescent="0.2">
      <c r="A589" s="3">
        <v>24</v>
      </c>
      <c r="B589" s="52">
        <v>0.39583333333333331</v>
      </c>
      <c r="C589" s="3">
        <v>2074933000</v>
      </c>
      <c r="D589" s="84">
        <f t="shared" si="32"/>
        <v>1632050</v>
      </c>
      <c r="E589" s="73">
        <v>1408.7</v>
      </c>
      <c r="F589" s="51">
        <f t="shared" si="33"/>
        <v>2028528</v>
      </c>
      <c r="G589" s="5">
        <v>8.2080000000000002</v>
      </c>
      <c r="H589" s="70">
        <v>428653400</v>
      </c>
      <c r="K589" s="12">
        <f t="shared" si="35"/>
        <v>16.320499999999999</v>
      </c>
      <c r="L589" s="13">
        <f t="shared" si="36"/>
        <v>0.24085743801652892</v>
      </c>
    </row>
    <row r="590" spans="1:12" x14ac:dyDescent="0.2">
      <c r="A590" s="3">
        <v>25</v>
      </c>
      <c r="B590" s="52">
        <v>0.40625</v>
      </c>
      <c r="C590" s="3">
        <v>2076641400</v>
      </c>
      <c r="D590" s="84">
        <f t="shared" si="32"/>
        <v>1708400</v>
      </c>
      <c r="E590" s="73">
        <v>1320</v>
      </c>
      <c r="F590" s="51">
        <f t="shared" si="33"/>
        <v>1900800</v>
      </c>
      <c r="G590" s="5">
        <v>7.7779999999999996</v>
      </c>
      <c r="H590" s="70">
        <v>430361900</v>
      </c>
      <c r="J590" s="61" t="s">
        <v>66</v>
      </c>
      <c r="K590" s="12">
        <f t="shared" si="35"/>
        <v>17.084</v>
      </c>
      <c r="L590" s="13">
        <f t="shared" si="36"/>
        <v>0.24222316744647668</v>
      </c>
    </row>
    <row r="591" spans="1:12" x14ac:dyDescent="0.2">
      <c r="A591" s="3">
        <v>26</v>
      </c>
      <c r="B591" s="52">
        <v>0.35416666666666669</v>
      </c>
      <c r="C591" s="3">
        <v>2078212600</v>
      </c>
      <c r="D591" s="84">
        <f t="shared" si="32"/>
        <v>1571200</v>
      </c>
      <c r="E591" s="73">
        <v>495.45</v>
      </c>
      <c r="F591" s="51">
        <f t="shared" si="33"/>
        <v>713448</v>
      </c>
      <c r="G591" s="5">
        <v>7.617</v>
      </c>
      <c r="H591" s="70">
        <v>431933400</v>
      </c>
      <c r="K591" s="12">
        <f t="shared" si="35"/>
        <v>15.712</v>
      </c>
      <c r="L591" s="13">
        <f t="shared" si="36"/>
        <v>0.21540992596654784</v>
      </c>
    </row>
    <row r="592" spans="1:12" x14ac:dyDescent="0.2">
      <c r="A592" s="3">
        <v>27</v>
      </c>
      <c r="B592" s="52">
        <v>0.33333333333333331</v>
      </c>
      <c r="C592" s="3">
        <v>2079885700</v>
      </c>
      <c r="D592" s="84">
        <f t="shared" si="32"/>
        <v>1673100</v>
      </c>
      <c r="E592" s="73">
        <v>1051</v>
      </c>
      <c r="F592" s="51">
        <f t="shared" si="33"/>
        <v>1513440</v>
      </c>
      <c r="G592" s="5">
        <v>8.01</v>
      </c>
      <c r="H592" s="70">
        <v>433606000</v>
      </c>
      <c r="J592" s="62" t="s">
        <v>68</v>
      </c>
      <c r="K592" s="12">
        <f t="shared" si="35"/>
        <v>16.731000000000002</v>
      </c>
      <c r="L592" s="13">
        <f>D592/(G585*1000000)</f>
        <v>0.23966480446927374</v>
      </c>
    </row>
    <row r="593" spans="1:12" x14ac:dyDescent="0.2">
      <c r="A593" s="3">
        <v>30</v>
      </c>
      <c r="B593" s="52">
        <v>0.41666666666666669</v>
      </c>
      <c r="C593" s="3">
        <v>2084941000</v>
      </c>
      <c r="D593" s="84">
        <f t="shared" si="32"/>
        <v>1685100</v>
      </c>
      <c r="E593" s="73">
        <v>1349.1</v>
      </c>
      <c r="F593" s="51">
        <f t="shared" si="33"/>
        <v>1942703.9999999998</v>
      </c>
      <c r="G593" s="5">
        <v>7.77</v>
      </c>
      <c r="H593" s="70">
        <v>438660000</v>
      </c>
      <c r="K593" s="12">
        <f t="shared" si="35"/>
        <v>16.850999999999999</v>
      </c>
      <c r="L593" s="13">
        <f>D593/(G586*1000000)</f>
        <v>0.23864891658405324</v>
      </c>
    </row>
    <row r="594" spans="1:12" x14ac:dyDescent="0.2">
      <c r="A594" s="3">
        <v>31</v>
      </c>
      <c r="B594" s="53">
        <v>0.33333333333333331</v>
      </c>
      <c r="C594" s="3">
        <v>2086463000</v>
      </c>
      <c r="D594" s="93">
        <f t="shared" si="32"/>
        <v>1522000</v>
      </c>
      <c r="E594" s="73">
        <v>925.59</v>
      </c>
      <c r="F594" s="51">
        <f t="shared" si="33"/>
        <v>1332849.6000000001</v>
      </c>
      <c r="G594" s="16">
        <v>7.6280000000000001</v>
      </c>
      <c r="H594" s="70">
        <v>440183300</v>
      </c>
      <c r="K594" s="12">
        <f t="shared" si="35"/>
        <v>15.22</v>
      </c>
      <c r="L594" s="13">
        <f t="shared" ref="L594:L650" si="37">D594/(G587*1000000)</f>
        <v>0.18020364669666114</v>
      </c>
    </row>
    <row r="595" spans="1:12" x14ac:dyDescent="0.2">
      <c r="A595" s="85">
        <v>1</v>
      </c>
      <c r="B595" s="92">
        <v>0.4375</v>
      </c>
      <c r="C595" s="85">
        <v>2088259000</v>
      </c>
      <c r="D595" s="41">
        <f>(C595-C594)/1</f>
        <v>1796000</v>
      </c>
      <c r="E595" s="85">
        <v>1448.3</v>
      </c>
      <c r="F595" s="95">
        <f t="shared" si="33"/>
        <v>2085552</v>
      </c>
      <c r="G595" s="5">
        <v>7.42</v>
      </c>
      <c r="H595" s="85">
        <v>441979200</v>
      </c>
      <c r="I595" s="89">
        <v>43941</v>
      </c>
      <c r="J595" s="85" t="s">
        <v>72</v>
      </c>
      <c r="K595" s="12">
        <f t="shared" si="35"/>
        <v>17.96</v>
      </c>
      <c r="L595" s="13">
        <f t="shared" si="37"/>
        <v>0.2398824629357553</v>
      </c>
    </row>
    <row r="596" spans="1:12" x14ac:dyDescent="0.2">
      <c r="A596" s="3">
        <v>3</v>
      </c>
      <c r="B596" s="92">
        <v>0.4368055555555555</v>
      </c>
      <c r="C596" s="3">
        <v>2091485000</v>
      </c>
      <c r="D596" s="84">
        <f t="shared" ref="D596:D614" si="38">(C596-C595)/(A596-A595)</f>
        <v>1613000</v>
      </c>
      <c r="E596" s="73">
        <v>1384.6</v>
      </c>
      <c r="F596" s="51">
        <f t="shared" si="33"/>
        <v>1993823.9999999998</v>
      </c>
      <c r="G596" s="5">
        <v>7.3789999999999996</v>
      </c>
      <c r="H596" s="70">
        <v>445206600</v>
      </c>
      <c r="J596" s="61" t="s">
        <v>65</v>
      </c>
      <c r="K596" s="12">
        <f t="shared" si="35"/>
        <v>16.13</v>
      </c>
      <c r="L596" s="13">
        <f t="shared" si="37"/>
        <v>0.19651559454191034</v>
      </c>
    </row>
    <row r="597" spans="1:12" x14ac:dyDescent="0.2">
      <c r="A597" s="3">
        <v>6</v>
      </c>
      <c r="B597" s="52">
        <v>0.46875</v>
      </c>
      <c r="C597" s="3">
        <v>2096103200</v>
      </c>
      <c r="D597" s="84">
        <f t="shared" si="38"/>
        <v>1539400</v>
      </c>
      <c r="E597" s="73">
        <v>1267.4000000000001</v>
      </c>
      <c r="F597" s="51">
        <f t="shared" si="33"/>
        <v>1825056.0000000002</v>
      </c>
      <c r="G597" s="5">
        <v>7.2160000000000002</v>
      </c>
      <c r="H597" s="70">
        <v>449824200</v>
      </c>
      <c r="K597" s="12">
        <f t="shared" si="35"/>
        <v>15.394</v>
      </c>
      <c r="L597" s="13">
        <f t="shared" si="37"/>
        <v>0.19791720236564669</v>
      </c>
    </row>
    <row r="598" spans="1:12" x14ac:dyDescent="0.2">
      <c r="A598" s="3">
        <v>7</v>
      </c>
      <c r="B598" s="52">
        <v>0.375</v>
      </c>
      <c r="C598" s="3">
        <v>2097555200</v>
      </c>
      <c r="D598" s="84">
        <f t="shared" si="38"/>
        <v>1452000</v>
      </c>
      <c r="E598" s="73">
        <v>1029.9000000000001</v>
      </c>
      <c r="F598" s="51">
        <f t="shared" si="33"/>
        <v>1483056.0000000002</v>
      </c>
      <c r="G598" s="5">
        <v>7.3860000000000001</v>
      </c>
      <c r="H598" s="70">
        <v>451276500</v>
      </c>
      <c r="K598" s="12">
        <f t="shared" si="35"/>
        <v>14.52</v>
      </c>
      <c r="L598" s="13">
        <f t="shared" si="37"/>
        <v>0.19062623079952737</v>
      </c>
    </row>
    <row r="599" spans="1:12" x14ac:dyDescent="0.2">
      <c r="A599" s="3">
        <v>8</v>
      </c>
      <c r="B599" s="52">
        <v>0.54166666666666663</v>
      </c>
      <c r="C599" s="3">
        <v>2099490600</v>
      </c>
      <c r="D599" s="84">
        <f t="shared" si="38"/>
        <v>1935400</v>
      </c>
      <c r="E599" s="73">
        <v>1362.2</v>
      </c>
      <c r="F599" s="51">
        <f t="shared" si="33"/>
        <v>1961568</v>
      </c>
      <c r="G599" s="5">
        <v>7.4790000000000001</v>
      </c>
      <c r="H599" s="70">
        <v>453212000</v>
      </c>
      <c r="K599" s="12">
        <f t="shared" si="35"/>
        <v>19.353999999999999</v>
      </c>
      <c r="L599" s="13">
        <f t="shared" si="37"/>
        <v>0.24162297128589263</v>
      </c>
    </row>
    <row r="600" spans="1:12" x14ac:dyDescent="0.2">
      <c r="A600" s="3">
        <v>9</v>
      </c>
      <c r="B600" s="52">
        <v>0.36805555555555558</v>
      </c>
      <c r="C600" s="3">
        <v>2100695800</v>
      </c>
      <c r="D600" s="84">
        <f t="shared" si="38"/>
        <v>1205200</v>
      </c>
      <c r="E600" s="73">
        <v>964.76</v>
      </c>
      <c r="F600" s="51">
        <f t="shared" si="33"/>
        <v>1389254.4</v>
      </c>
      <c r="G600" s="5">
        <v>7.2590000000000003</v>
      </c>
      <c r="H600" s="70">
        <v>454416100</v>
      </c>
      <c r="K600" s="12">
        <f t="shared" si="35"/>
        <v>12.052</v>
      </c>
      <c r="L600" s="13">
        <f t="shared" si="37"/>
        <v>0.15510939510939512</v>
      </c>
    </row>
    <row r="601" spans="1:12" x14ac:dyDescent="0.2">
      <c r="A601" s="3">
        <v>13</v>
      </c>
      <c r="B601" s="52">
        <v>0.38541666666666669</v>
      </c>
      <c r="C601" s="3">
        <v>2106815600</v>
      </c>
      <c r="D601" s="84">
        <f t="shared" si="38"/>
        <v>1529950</v>
      </c>
      <c r="E601" s="73">
        <v>1079.5</v>
      </c>
      <c r="F601" s="51">
        <f t="shared" si="33"/>
        <v>1554480</v>
      </c>
      <c r="G601" s="5">
        <v>8.4979999999999993</v>
      </c>
      <c r="H601" s="70">
        <v>460335800</v>
      </c>
      <c r="J601" s="61" t="s">
        <v>66</v>
      </c>
      <c r="K601" s="12">
        <f t="shared" si="35"/>
        <v>15.2995</v>
      </c>
      <c r="L601" s="13">
        <f t="shared" si="37"/>
        <v>0.20057026743576298</v>
      </c>
    </row>
    <row r="602" spans="1:12" x14ac:dyDescent="0.2">
      <c r="A602" s="3">
        <v>14</v>
      </c>
      <c r="B602" s="52">
        <v>0.375</v>
      </c>
      <c r="C602" s="3">
        <v>2108966600</v>
      </c>
      <c r="D602" s="84">
        <f t="shared" si="38"/>
        <v>2151000</v>
      </c>
      <c r="E602" s="73">
        <v>1377.1</v>
      </c>
      <c r="F602" s="51">
        <f t="shared" si="33"/>
        <v>1983023.9999999998</v>
      </c>
      <c r="G602" s="5">
        <v>8.4700000000000006</v>
      </c>
      <c r="H602" s="70">
        <v>462686000</v>
      </c>
      <c r="K602" s="12">
        <f t="shared" si="35"/>
        <v>21.51</v>
      </c>
      <c r="L602" s="13">
        <f t="shared" si="37"/>
        <v>0.28989218328840971</v>
      </c>
    </row>
    <row r="603" spans="1:12" ht="38.25" x14ac:dyDescent="0.2">
      <c r="A603" s="3">
        <v>15</v>
      </c>
      <c r="B603" s="52">
        <v>0.375</v>
      </c>
      <c r="C603" s="3">
        <v>2110722400</v>
      </c>
      <c r="D603" s="84">
        <f t="shared" si="38"/>
        <v>1755800</v>
      </c>
      <c r="E603" s="73">
        <v>1423</v>
      </c>
      <c r="F603" s="51">
        <f t="shared" si="33"/>
        <v>2049120</v>
      </c>
      <c r="G603" s="5">
        <v>8.1340000000000003</v>
      </c>
      <c r="H603" s="70">
        <v>464443300</v>
      </c>
      <c r="J603" s="62" t="s">
        <v>69</v>
      </c>
      <c r="K603" s="12">
        <f t="shared" si="35"/>
        <v>17.558</v>
      </c>
      <c r="L603" s="13">
        <f t="shared" si="37"/>
        <v>0.23794552107331618</v>
      </c>
    </row>
    <row r="604" spans="1:12" x14ac:dyDescent="0.2">
      <c r="A604" s="3">
        <v>16</v>
      </c>
      <c r="B604" s="52">
        <v>0.39583333333333331</v>
      </c>
      <c r="C604" s="3">
        <v>2112725600</v>
      </c>
      <c r="D604" s="84">
        <f t="shared" si="38"/>
        <v>2003200</v>
      </c>
      <c r="E604" s="73">
        <v>1484</v>
      </c>
      <c r="F604" s="51">
        <f t="shared" si="33"/>
        <v>2136960</v>
      </c>
      <c r="G604" s="5">
        <v>7.9029999999999996</v>
      </c>
      <c r="H604" s="70">
        <v>466445900</v>
      </c>
      <c r="K604" s="12">
        <f t="shared" si="35"/>
        <v>20.032</v>
      </c>
      <c r="L604" s="13">
        <f t="shared" si="37"/>
        <v>0.27760532150776052</v>
      </c>
    </row>
    <row r="605" spans="1:12" x14ac:dyDescent="0.2">
      <c r="A605" s="3">
        <v>17</v>
      </c>
      <c r="B605" s="52">
        <v>0.60416666666666663</v>
      </c>
      <c r="C605" s="3">
        <v>2115097200</v>
      </c>
      <c r="D605" s="84">
        <f t="shared" si="38"/>
        <v>2371600</v>
      </c>
      <c r="E605" s="73">
        <v>1587.3</v>
      </c>
      <c r="F605" s="51">
        <f t="shared" si="33"/>
        <v>2285712</v>
      </c>
      <c r="G605" s="5">
        <v>7.63</v>
      </c>
      <c r="H605" s="70">
        <v>468817100</v>
      </c>
      <c r="K605" s="12">
        <f t="shared" si="35"/>
        <v>23.716000000000001</v>
      </c>
      <c r="L605" s="13">
        <f t="shared" si="37"/>
        <v>0.32109396154887626</v>
      </c>
    </row>
    <row r="606" spans="1:12" x14ac:dyDescent="0.2">
      <c r="A606" s="3">
        <v>20</v>
      </c>
      <c r="B606" s="52">
        <v>0.39583333333333331</v>
      </c>
      <c r="C606" s="3">
        <v>2120199200</v>
      </c>
      <c r="D606" s="84">
        <f t="shared" si="38"/>
        <v>1700666.6666666667</v>
      </c>
      <c r="E606" s="73">
        <v>1464.3</v>
      </c>
      <c r="F606" s="51">
        <f t="shared" si="33"/>
        <v>2108592</v>
      </c>
      <c r="G606" s="5">
        <v>7.4139999999999997</v>
      </c>
      <c r="H606" s="70">
        <v>473919500</v>
      </c>
      <c r="K606" s="12">
        <f t="shared" si="35"/>
        <v>17.006666666666668</v>
      </c>
      <c r="L606" s="13">
        <f t="shared" si="37"/>
        <v>0.22739225386638143</v>
      </c>
    </row>
    <row r="607" spans="1:12" x14ac:dyDescent="0.2">
      <c r="A607" s="3">
        <v>21</v>
      </c>
      <c r="B607" s="52">
        <v>0.47916666666666669</v>
      </c>
      <c r="C607" s="3">
        <v>2122240800</v>
      </c>
      <c r="D607" s="84">
        <f t="shared" si="38"/>
        <v>2041600</v>
      </c>
      <c r="E607" s="73">
        <v>1596.8</v>
      </c>
      <c r="F607" s="51">
        <f t="shared" si="33"/>
        <v>2299392</v>
      </c>
      <c r="G607" s="5">
        <v>7.593</v>
      </c>
      <c r="H607" s="70">
        <v>475961700</v>
      </c>
      <c r="K607" s="12">
        <f t="shared" si="35"/>
        <v>20.416</v>
      </c>
      <c r="L607" s="13">
        <f t="shared" si="37"/>
        <v>0.28125086100013774</v>
      </c>
    </row>
    <row r="608" spans="1:12" x14ac:dyDescent="0.2">
      <c r="A608" s="3">
        <v>22</v>
      </c>
      <c r="B608" s="52">
        <v>0.45833333333333331</v>
      </c>
      <c r="C608" s="3">
        <v>2124055600</v>
      </c>
      <c r="D608" s="84">
        <f t="shared" si="38"/>
        <v>1814800</v>
      </c>
      <c r="E608" s="73">
        <v>1603</v>
      </c>
      <c r="F608" s="51">
        <f t="shared" si="33"/>
        <v>2308320</v>
      </c>
      <c r="G608" s="5">
        <v>7.3970000000000002</v>
      </c>
      <c r="H608" s="70">
        <v>477775700</v>
      </c>
      <c r="J608" s="61" t="s">
        <v>65</v>
      </c>
      <c r="K608" s="12">
        <f t="shared" si="35"/>
        <v>18.148</v>
      </c>
      <c r="L608" s="13">
        <f t="shared" si="37"/>
        <v>0.21355613085431865</v>
      </c>
    </row>
    <row r="609" spans="1:12" x14ac:dyDescent="0.2">
      <c r="A609" s="3">
        <v>23</v>
      </c>
      <c r="B609" s="52">
        <v>0.35416666666666669</v>
      </c>
      <c r="C609" s="3">
        <v>2125634000</v>
      </c>
      <c r="D609" s="84">
        <f t="shared" si="38"/>
        <v>1578400</v>
      </c>
      <c r="E609" s="73">
        <v>1100.5</v>
      </c>
      <c r="F609" s="51">
        <f t="shared" si="33"/>
        <v>1584720</v>
      </c>
      <c r="G609" s="5">
        <v>7.2469999999999999</v>
      </c>
      <c r="H609" s="70">
        <v>479353800</v>
      </c>
      <c r="K609" s="12">
        <f t="shared" si="35"/>
        <v>15.784000000000001</v>
      </c>
      <c r="L609" s="13">
        <f t="shared" si="37"/>
        <v>0.18635182998819363</v>
      </c>
    </row>
    <row r="610" spans="1:12" x14ac:dyDescent="0.2">
      <c r="A610" s="3">
        <v>24</v>
      </c>
      <c r="B610" s="52">
        <v>0.42708333333333331</v>
      </c>
      <c r="C610" s="3">
        <v>2127744400</v>
      </c>
      <c r="D610" s="84">
        <f t="shared" si="38"/>
        <v>2110400</v>
      </c>
      <c r="E610" s="73">
        <v>1998.5</v>
      </c>
      <c r="F610" s="51">
        <f t="shared" si="33"/>
        <v>2877840</v>
      </c>
      <c r="G610" s="5">
        <v>8.423</v>
      </c>
      <c r="H610" s="70">
        <v>481463900</v>
      </c>
      <c r="K610" s="12">
        <f t="shared" si="35"/>
        <v>21.103999999999999</v>
      </c>
      <c r="L610" s="13">
        <f t="shared" si="37"/>
        <v>0.25945414310302434</v>
      </c>
    </row>
    <row r="611" spans="1:12" x14ac:dyDescent="0.2">
      <c r="A611" s="3">
        <v>27</v>
      </c>
      <c r="B611" s="52">
        <v>0.40972222222222227</v>
      </c>
      <c r="C611" s="3">
        <v>2133643600</v>
      </c>
      <c r="D611" s="84">
        <f t="shared" si="38"/>
        <v>1966400</v>
      </c>
      <c r="E611" s="73">
        <v>1646.6</v>
      </c>
      <c r="F611" s="51">
        <f t="shared" si="33"/>
        <v>2371104</v>
      </c>
      <c r="G611" s="5">
        <v>7.593</v>
      </c>
      <c r="H611" s="70">
        <v>487363100</v>
      </c>
      <c r="K611" s="12">
        <f t="shared" si="35"/>
        <v>19.664000000000001</v>
      </c>
      <c r="L611" s="13">
        <f t="shared" si="37"/>
        <v>0.24881690497279513</v>
      </c>
    </row>
    <row r="612" spans="1:12" x14ac:dyDescent="0.2">
      <c r="A612" s="3">
        <v>28</v>
      </c>
      <c r="B612" s="52">
        <v>0.36458333333333331</v>
      </c>
      <c r="C612" s="3">
        <v>2135494400</v>
      </c>
      <c r="D612" s="84">
        <f t="shared" si="38"/>
        <v>1850800</v>
      </c>
      <c r="E612" s="73">
        <v>1335.4</v>
      </c>
      <c r="F612" s="51">
        <f t="shared" si="33"/>
        <v>1922976.0000000002</v>
      </c>
      <c r="G612" s="5">
        <v>7.681</v>
      </c>
      <c r="H612" s="70">
        <v>489214500</v>
      </c>
      <c r="K612" s="12">
        <f t="shared" si="35"/>
        <v>18.507999999999999</v>
      </c>
      <c r="L612" s="13">
        <f t="shared" si="37"/>
        <v>0.24256880733944955</v>
      </c>
    </row>
    <row r="613" spans="1:12" x14ac:dyDescent="0.2">
      <c r="A613" s="3">
        <v>29</v>
      </c>
      <c r="B613" s="52">
        <v>0.36458333333333331</v>
      </c>
      <c r="C613" s="3">
        <v>2137395000</v>
      </c>
      <c r="D613" s="84">
        <f t="shared" si="38"/>
        <v>1900600</v>
      </c>
      <c r="E613" s="73">
        <v>1295.7</v>
      </c>
      <c r="F613" s="51">
        <f t="shared" si="33"/>
        <v>1865808</v>
      </c>
      <c r="G613" s="5">
        <v>7.6520000000000001</v>
      </c>
      <c r="H613" s="70">
        <v>491115000</v>
      </c>
      <c r="J613" s="61" t="s">
        <v>65</v>
      </c>
      <c r="K613" s="12">
        <f t="shared" si="35"/>
        <v>19.006</v>
      </c>
      <c r="L613" s="13">
        <f t="shared" si="37"/>
        <v>0.25635284596708929</v>
      </c>
    </row>
    <row r="614" spans="1:12" x14ac:dyDescent="0.2">
      <c r="A614" s="3">
        <v>30</v>
      </c>
      <c r="B614" s="53">
        <v>0.35694444444444445</v>
      </c>
      <c r="C614" s="3">
        <v>2139250600</v>
      </c>
      <c r="D614" s="15">
        <f t="shared" si="38"/>
        <v>1855600</v>
      </c>
      <c r="E614" s="73">
        <v>1255.2</v>
      </c>
      <c r="F614" s="51">
        <f t="shared" si="33"/>
        <v>1807488</v>
      </c>
      <c r="G614" s="16">
        <v>7.4580000000000002</v>
      </c>
      <c r="H614" s="70">
        <v>492970500</v>
      </c>
      <c r="K614" s="12">
        <f t="shared" si="35"/>
        <v>18.556000000000001</v>
      </c>
      <c r="L614" s="13">
        <f t="shared" si="37"/>
        <v>0.24438298432767022</v>
      </c>
    </row>
    <row r="615" spans="1:12" x14ac:dyDescent="0.2">
      <c r="A615" s="85">
        <v>5</v>
      </c>
      <c r="B615" s="52">
        <v>0.38541666666666669</v>
      </c>
      <c r="C615" s="85">
        <v>2149041000</v>
      </c>
      <c r="D615" s="41">
        <f>(C615-C614)/5</f>
        <v>1958080</v>
      </c>
      <c r="E615" s="94">
        <v>1508.7</v>
      </c>
      <c r="F615" s="85">
        <f t="shared" si="33"/>
        <v>2172528</v>
      </c>
      <c r="G615" s="5">
        <v>7.24</v>
      </c>
      <c r="H615" s="85">
        <v>502760800</v>
      </c>
      <c r="I615" s="89">
        <v>43971</v>
      </c>
      <c r="J615" s="85"/>
      <c r="K615" s="12">
        <f t="shared" si="35"/>
        <v>19.5808</v>
      </c>
      <c r="L615" s="13">
        <f t="shared" si="37"/>
        <v>0.2647127213735298</v>
      </c>
    </row>
    <row r="616" spans="1:12" x14ac:dyDescent="0.2">
      <c r="A616" s="3">
        <v>6</v>
      </c>
      <c r="B616" s="52">
        <v>0.45833333333333331</v>
      </c>
      <c r="C616" s="3">
        <v>2151068200</v>
      </c>
      <c r="D616" s="84">
        <f t="shared" ref="D616:D658" si="39">(C616-C615)/(A616-A615)</f>
        <v>2027200</v>
      </c>
      <c r="E616" s="73">
        <v>1689.1</v>
      </c>
      <c r="F616" s="51">
        <f t="shared" si="33"/>
        <v>2432304</v>
      </c>
      <c r="G616" s="5">
        <v>7.3890000000000002</v>
      </c>
      <c r="H616" s="70">
        <v>504788300</v>
      </c>
      <c r="J616" s="61" t="s">
        <v>66</v>
      </c>
      <c r="K616" s="12">
        <f t="shared" si="35"/>
        <v>20.271999999999998</v>
      </c>
      <c r="L616" s="13">
        <f t="shared" si="37"/>
        <v>0.27972954325927968</v>
      </c>
    </row>
    <row r="617" spans="1:12" x14ac:dyDescent="0.2">
      <c r="A617" s="3">
        <v>7</v>
      </c>
      <c r="B617" s="52">
        <v>0.375</v>
      </c>
      <c r="C617" s="3">
        <v>2152745400</v>
      </c>
      <c r="D617" s="84">
        <f t="shared" si="39"/>
        <v>1677200</v>
      </c>
      <c r="E617" s="73">
        <v>1448.3</v>
      </c>
      <c r="F617" s="51">
        <f t="shared" si="33"/>
        <v>2085552</v>
      </c>
      <c r="G617" s="5">
        <v>7.258</v>
      </c>
      <c r="H617" s="70">
        <v>506465600</v>
      </c>
      <c r="K617" s="12">
        <f t="shared" si="35"/>
        <v>16.771999999999998</v>
      </c>
      <c r="L617" s="13">
        <f t="shared" si="37"/>
        <v>0.19912145316395582</v>
      </c>
    </row>
    <row r="618" spans="1:12" x14ac:dyDescent="0.2">
      <c r="A618" s="3">
        <v>8</v>
      </c>
      <c r="B618" s="52">
        <v>0.35416666666666669</v>
      </c>
      <c r="C618" s="3">
        <v>2154527400</v>
      </c>
      <c r="D618" s="84">
        <f t="shared" si="39"/>
        <v>1782000</v>
      </c>
      <c r="E618" s="73">
        <v>1151</v>
      </c>
      <c r="F618" s="51">
        <f t="shared" si="33"/>
        <v>1657440</v>
      </c>
      <c r="G618" s="5">
        <v>7.351</v>
      </c>
      <c r="H618" s="70">
        <v>508247700</v>
      </c>
      <c r="K618" s="12">
        <f t="shared" si="35"/>
        <v>17.82</v>
      </c>
      <c r="L618" s="13">
        <f t="shared" si="37"/>
        <v>0.23468984591070724</v>
      </c>
    </row>
    <row r="619" spans="1:12" x14ac:dyDescent="0.2">
      <c r="A619" s="3">
        <v>11</v>
      </c>
      <c r="B619" s="52">
        <v>0.39999999999999997</v>
      </c>
      <c r="C619" s="3">
        <v>2160014600</v>
      </c>
      <c r="D619" s="84">
        <f t="shared" si="39"/>
        <v>1829066.6666666667</v>
      </c>
      <c r="E619" s="73">
        <v>1462.6</v>
      </c>
      <c r="F619" s="51">
        <f t="shared" si="33"/>
        <v>2106144</v>
      </c>
      <c r="G619" s="5">
        <v>7.2119999999999997</v>
      </c>
      <c r="H619" s="70">
        <v>513734600</v>
      </c>
      <c r="K619" s="12">
        <f t="shared" si="35"/>
        <v>18.290666666666667</v>
      </c>
      <c r="L619" s="13">
        <f t="shared" si="37"/>
        <v>0.23812871587900883</v>
      </c>
    </row>
    <row r="620" spans="1:12" x14ac:dyDescent="0.2">
      <c r="A620" s="3">
        <v>12</v>
      </c>
      <c r="B620" s="52">
        <v>0.35416666666666669</v>
      </c>
      <c r="C620" s="3">
        <v>2161788000</v>
      </c>
      <c r="D620" s="84">
        <f t="shared" si="39"/>
        <v>1773400</v>
      </c>
      <c r="E620" s="73">
        <v>1222.5</v>
      </c>
      <c r="F620" s="51">
        <f t="shared" si="33"/>
        <v>1760400</v>
      </c>
      <c r="G620" s="5">
        <v>7.3369999999999997</v>
      </c>
      <c r="H620" s="70">
        <v>515508100</v>
      </c>
      <c r="K620" s="12">
        <f t="shared" si="35"/>
        <v>17.734000000000002</v>
      </c>
      <c r="L620" s="13">
        <f t="shared" si="37"/>
        <v>0.23175640355462623</v>
      </c>
    </row>
    <row r="621" spans="1:12" x14ac:dyDescent="0.2">
      <c r="A621" s="3">
        <v>14</v>
      </c>
      <c r="B621" s="52">
        <v>0.47916666666666669</v>
      </c>
      <c r="C621" s="3">
        <v>2165655000</v>
      </c>
      <c r="D621" s="84">
        <f t="shared" si="39"/>
        <v>1933500</v>
      </c>
      <c r="E621" s="73">
        <v>1614.6</v>
      </c>
      <c r="F621" s="51">
        <f t="shared" si="33"/>
        <v>2325024</v>
      </c>
      <c r="G621" s="5">
        <v>6.97</v>
      </c>
      <c r="H621" s="70">
        <v>519357200</v>
      </c>
      <c r="K621" s="12">
        <f t="shared" si="35"/>
        <v>19.335000000000001</v>
      </c>
      <c r="L621" s="13">
        <f t="shared" si="37"/>
        <v>0.2592518101367659</v>
      </c>
    </row>
    <row r="622" spans="1:12" x14ac:dyDescent="0.2">
      <c r="A622" s="3">
        <v>15</v>
      </c>
      <c r="B622" s="52">
        <v>0.33333333333333331</v>
      </c>
      <c r="C622" s="3">
        <v>2167138200</v>
      </c>
      <c r="D622" s="84">
        <f t="shared" si="39"/>
        <v>1483200</v>
      </c>
      <c r="E622" s="73">
        <v>995.58</v>
      </c>
      <c r="F622" s="51">
        <f t="shared" si="33"/>
        <v>1433635.2</v>
      </c>
      <c r="G622" s="5">
        <v>7.2290000000000001</v>
      </c>
      <c r="H622" s="70">
        <v>520859000</v>
      </c>
      <c r="K622" s="12">
        <f t="shared" si="35"/>
        <v>14.832000000000001</v>
      </c>
      <c r="L622" s="13">
        <f t="shared" si="37"/>
        <v>0.20486187845303869</v>
      </c>
    </row>
    <row r="623" spans="1:12" x14ac:dyDescent="0.2">
      <c r="A623" s="3">
        <v>18</v>
      </c>
      <c r="B623" s="52">
        <v>0.46458333333333335</v>
      </c>
      <c r="C623" s="3">
        <v>2172517700</v>
      </c>
      <c r="D623" s="84">
        <f t="shared" si="39"/>
        <v>1793166.6666666667</v>
      </c>
      <c r="E623" s="73">
        <v>1471.9</v>
      </c>
      <c r="F623" s="51">
        <f t="shared" si="33"/>
        <v>2119536</v>
      </c>
      <c r="G623" s="5">
        <v>6.968</v>
      </c>
      <c r="H623" s="70">
        <v>526236600</v>
      </c>
      <c r="K623" s="12">
        <f t="shared" si="35"/>
        <v>17.931666666666668</v>
      </c>
      <c r="L623" s="13">
        <f t="shared" si="37"/>
        <v>0.24268056119456852</v>
      </c>
    </row>
    <row r="624" spans="1:12" x14ac:dyDescent="0.2">
      <c r="A624" s="3">
        <v>19</v>
      </c>
      <c r="B624" s="52">
        <v>0.41666666666666669</v>
      </c>
      <c r="C624" s="3">
        <v>2174187000</v>
      </c>
      <c r="D624" s="84">
        <f t="shared" si="39"/>
        <v>1669300</v>
      </c>
      <c r="E624" s="73">
        <v>1569.7</v>
      </c>
      <c r="F624" s="51">
        <f t="shared" si="33"/>
        <v>2260368</v>
      </c>
      <c r="G624" s="5">
        <v>7.1449999999999996</v>
      </c>
      <c r="H624" s="70">
        <v>527907400</v>
      </c>
      <c r="K624" s="12">
        <f t="shared" si="35"/>
        <v>16.693000000000001</v>
      </c>
      <c r="L624" s="13">
        <f t="shared" si="37"/>
        <v>0.22999448883990081</v>
      </c>
    </row>
    <row r="625" spans="1:12" x14ac:dyDescent="0.2">
      <c r="A625" s="3">
        <v>20</v>
      </c>
      <c r="B625" s="52">
        <v>0.38541666666666669</v>
      </c>
      <c r="C625" s="3">
        <v>2175851000</v>
      </c>
      <c r="D625" s="91">
        <f t="shared" si="39"/>
        <v>1664000</v>
      </c>
      <c r="E625" s="73">
        <v>1390</v>
      </c>
      <c r="F625" s="51">
        <f t="shared" si="33"/>
        <v>2001600</v>
      </c>
      <c r="G625" s="5">
        <v>6.8109999999999999</v>
      </c>
      <c r="H625" s="70">
        <v>529571400</v>
      </c>
      <c r="K625" s="12">
        <f t="shared" si="35"/>
        <v>16.64</v>
      </c>
      <c r="L625" s="13">
        <f t="shared" si="37"/>
        <v>0.22636376003264863</v>
      </c>
    </row>
    <row r="626" spans="1:12" x14ac:dyDescent="0.2">
      <c r="A626" s="3">
        <v>21</v>
      </c>
      <c r="B626" s="52">
        <v>0.34375</v>
      </c>
      <c r="C626" s="3">
        <v>2177486400</v>
      </c>
      <c r="D626" s="91">
        <f t="shared" si="39"/>
        <v>1635400</v>
      </c>
      <c r="E626" s="73">
        <v>1032.3</v>
      </c>
      <c r="F626" s="51">
        <f t="shared" si="33"/>
        <v>1486512</v>
      </c>
      <c r="G626" s="5">
        <v>7.0119999999999996</v>
      </c>
      <c r="H626" s="70">
        <v>531206600</v>
      </c>
      <c r="K626" s="12">
        <f t="shared" si="35"/>
        <v>16.353999999999999</v>
      </c>
      <c r="L626" s="13">
        <f t="shared" si="37"/>
        <v>0.22676095396561285</v>
      </c>
    </row>
    <row r="627" spans="1:12" x14ac:dyDescent="0.2">
      <c r="A627" s="3">
        <v>22</v>
      </c>
      <c r="B627" s="52">
        <v>0.33055555555555555</v>
      </c>
      <c r="C627" s="3">
        <v>2179204000</v>
      </c>
      <c r="D627" s="91">
        <f t="shared" si="39"/>
        <v>1717600</v>
      </c>
      <c r="E627" s="97">
        <v>8992</v>
      </c>
      <c r="F627" s="98">
        <f t="shared" si="33"/>
        <v>12948480</v>
      </c>
      <c r="G627" s="5">
        <v>6.9219999999999997</v>
      </c>
      <c r="H627" s="70">
        <v>532924200</v>
      </c>
      <c r="J627" s="61" t="s">
        <v>65</v>
      </c>
      <c r="K627" s="12">
        <f t="shared" si="35"/>
        <v>17.175999999999998</v>
      </c>
      <c r="L627" s="13">
        <f t="shared" si="37"/>
        <v>0.23410113125255555</v>
      </c>
    </row>
    <row r="628" spans="1:12" x14ac:dyDescent="0.2">
      <c r="A628" s="3">
        <v>26</v>
      </c>
      <c r="B628" s="52">
        <v>0.38541666666666669</v>
      </c>
      <c r="C628" s="3">
        <v>2185954800</v>
      </c>
      <c r="D628" s="91">
        <f t="shared" si="39"/>
        <v>1687700</v>
      </c>
      <c r="E628" s="73">
        <v>1324.5</v>
      </c>
      <c r="F628" s="51">
        <f t="shared" si="33"/>
        <v>1907280</v>
      </c>
      <c r="G628" s="5">
        <v>6.9260000000000002</v>
      </c>
      <c r="H628" s="70">
        <v>539675800</v>
      </c>
      <c r="K628" s="12">
        <f t="shared" si="35"/>
        <v>16.876999999999999</v>
      </c>
      <c r="L628" s="13">
        <f t="shared" si="37"/>
        <v>0.24213773314203729</v>
      </c>
    </row>
    <row r="629" spans="1:12" ht="38.25" x14ac:dyDescent="0.2">
      <c r="A629" s="3">
        <v>27</v>
      </c>
      <c r="B629" s="52">
        <v>0.4236111111111111</v>
      </c>
      <c r="C629" s="3">
        <v>2187967600</v>
      </c>
      <c r="D629" s="91">
        <f t="shared" si="39"/>
        <v>2012800</v>
      </c>
      <c r="E629" s="73">
        <v>1748.1</v>
      </c>
      <c r="F629" s="51">
        <f t="shared" si="33"/>
        <v>2517264</v>
      </c>
      <c r="G629" s="5">
        <v>7.1749999999999998</v>
      </c>
      <c r="H629" s="70">
        <v>541688400</v>
      </c>
      <c r="J629" s="61" t="s">
        <v>67</v>
      </c>
      <c r="K629" s="12">
        <f t="shared" si="35"/>
        <v>20.128</v>
      </c>
      <c r="L629" s="13">
        <f t="shared" si="37"/>
        <v>0.27843408493567573</v>
      </c>
    </row>
    <row r="630" spans="1:12" x14ac:dyDescent="0.2">
      <c r="A630" s="3">
        <v>28</v>
      </c>
      <c r="B630" s="52">
        <v>0.33333333333333331</v>
      </c>
      <c r="C630" s="3">
        <v>2189739800</v>
      </c>
      <c r="D630" s="91">
        <f t="shared" si="39"/>
        <v>1772200</v>
      </c>
      <c r="E630" s="73">
        <v>1072.7</v>
      </c>
      <c r="F630" s="51">
        <f t="shared" si="33"/>
        <v>1544688</v>
      </c>
      <c r="G630" s="5">
        <v>6.9089999999999998</v>
      </c>
      <c r="H630" s="70">
        <v>543466100</v>
      </c>
      <c r="K630" s="12">
        <f t="shared" si="35"/>
        <v>17.722000000000001</v>
      </c>
      <c r="L630" s="13">
        <f t="shared" si="37"/>
        <v>0.25433409873708379</v>
      </c>
    </row>
    <row r="631" spans="1:12" x14ac:dyDescent="0.2">
      <c r="A631" s="14">
        <v>29</v>
      </c>
      <c r="B631" s="53">
        <v>0.33333333333333331</v>
      </c>
      <c r="C631" s="14">
        <v>2191464800</v>
      </c>
      <c r="D631" s="15">
        <f t="shared" si="39"/>
        <v>1725000</v>
      </c>
      <c r="E631" s="75">
        <v>1008</v>
      </c>
      <c r="F631" s="15">
        <f t="shared" si="33"/>
        <v>1451520</v>
      </c>
      <c r="G631" s="16">
        <v>6.7539999999999996</v>
      </c>
      <c r="H631" s="14">
        <v>545185200</v>
      </c>
      <c r="I631" s="17"/>
      <c r="J631" s="7"/>
      <c r="K631" s="12">
        <f t="shared" si="35"/>
        <v>17.25</v>
      </c>
      <c r="L631" s="13">
        <f t="shared" si="37"/>
        <v>0.24142757172848145</v>
      </c>
    </row>
    <row r="632" spans="1:12" x14ac:dyDescent="0.2">
      <c r="A632" s="3">
        <v>1</v>
      </c>
      <c r="B632" s="52">
        <v>0.32291666666666669</v>
      </c>
      <c r="C632" s="3">
        <v>2196451000</v>
      </c>
      <c r="D632" s="41">
        <f>(C632-C631)/3</f>
        <v>1662066.6666666667</v>
      </c>
      <c r="E632" s="73">
        <v>686.97</v>
      </c>
      <c r="F632" s="51">
        <f t="shared" si="33"/>
        <v>989236.8</v>
      </c>
      <c r="G632" s="5">
        <v>6.87</v>
      </c>
      <c r="H632" s="70">
        <v>550171300</v>
      </c>
      <c r="I632" s="89">
        <v>44002</v>
      </c>
      <c r="K632" s="12">
        <f t="shared" si="35"/>
        <v>16.620666666666668</v>
      </c>
      <c r="L632" s="13">
        <f t="shared" si="37"/>
        <v>0.24402681936083787</v>
      </c>
    </row>
    <row r="633" spans="1:12" x14ac:dyDescent="0.2">
      <c r="A633" s="3">
        <v>3</v>
      </c>
      <c r="B633" s="52">
        <v>0.3263888888888889</v>
      </c>
      <c r="C633" s="3">
        <v>2199826800</v>
      </c>
      <c r="D633" s="91">
        <f t="shared" si="39"/>
        <v>1687900</v>
      </c>
      <c r="E633" s="73">
        <v>865.54</v>
      </c>
      <c r="F633" s="51">
        <f t="shared" si="33"/>
        <v>1246377.5999999999</v>
      </c>
      <c r="G633" s="5">
        <v>6.6449999999999996</v>
      </c>
      <c r="H633" s="70">
        <v>553547200</v>
      </c>
      <c r="J633" s="61" t="s">
        <v>66</v>
      </c>
      <c r="K633" s="12">
        <f t="shared" si="35"/>
        <v>16.879000000000001</v>
      </c>
      <c r="L633" s="13">
        <f t="shared" si="37"/>
        <v>0.24071591557330291</v>
      </c>
    </row>
    <row r="634" spans="1:12" x14ac:dyDescent="0.2">
      <c r="A634" s="3">
        <v>8</v>
      </c>
      <c r="B634" s="52">
        <v>0.46875</v>
      </c>
      <c r="C634" s="3">
        <v>2208759200</v>
      </c>
      <c r="D634" s="91">
        <f t="shared" si="39"/>
        <v>1786480</v>
      </c>
      <c r="E634" s="73">
        <v>1545.7</v>
      </c>
      <c r="F634" s="51">
        <f t="shared" si="33"/>
        <v>2225808</v>
      </c>
      <c r="G634" s="5">
        <v>6.6239999999999997</v>
      </c>
      <c r="H634" s="70">
        <v>562479700</v>
      </c>
      <c r="K634" s="12">
        <f t="shared" si="35"/>
        <v>17.864799999999999</v>
      </c>
      <c r="L634" s="13">
        <f t="shared" si="37"/>
        <v>0.25808725801791388</v>
      </c>
    </row>
    <row r="635" spans="1:12" x14ac:dyDescent="0.2">
      <c r="A635" s="3">
        <v>9</v>
      </c>
      <c r="B635" s="52">
        <v>0.375</v>
      </c>
      <c r="C635" s="3">
        <v>2210281200</v>
      </c>
      <c r="D635" s="91">
        <f t="shared" si="39"/>
        <v>1522000</v>
      </c>
      <c r="E635" s="73">
        <v>1321.2</v>
      </c>
      <c r="F635" s="51">
        <f t="shared" si="33"/>
        <v>1902528</v>
      </c>
      <c r="G635" s="5">
        <v>6.742</v>
      </c>
      <c r="H635" s="70">
        <v>564001300</v>
      </c>
      <c r="J635" s="61" t="s">
        <v>71</v>
      </c>
      <c r="K635" s="12">
        <f t="shared" si="35"/>
        <v>15.22</v>
      </c>
      <c r="L635" s="13">
        <f t="shared" si="37"/>
        <v>0.21975166041004909</v>
      </c>
    </row>
    <row r="636" spans="1:12" x14ac:dyDescent="0.2">
      <c r="A636" s="3">
        <v>10</v>
      </c>
      <c r="B636" s="52">
        <v>0.33333333333333331</v>
      </c>
      <c r="C636" s="3">
        <v>2211945800</v>
      </c>
      <c r="D636" s="91">
        <f t="shared" si="39"/>
        <v>1664600</v>
      </c>
      <c r="E636" s="73">
        <v>892.13</v>
      </c>
      <c r="F636" s="51">
        <f t="shared" si="33"/>
        <v>1284667.2</v>
      </c>
      <c r="G636" s="5">
        <v>6.8559999999999999</v>
      </c>
      <c r="H636" s="70">
        <v>565666200</v>
      </c>
      <c r="J636" s="61" t="s">
        <v>66</v>
      </c>
      <c r="K636" s="12">
        <f t="shared" si="35"/>
        <v>16.646000000000001</v>
      </c>
      <c r="L636" s="13">
        <f t="shared" si="37"/>
        <v>0.23200000000000001</v>
      </c>
    </row>
    <row r="637" spans="1:12" x14ac:dyDescent="0.2">
      <c r="A637" s="3">
        <v>11</v>
      </c>
      <c r="B637" s="52">
        <v>0.58333333333333337</v>
      </c>
      <c r="C637" s="3">
        <v>2214161000</v>
      </c>
      <c r="D637" s="91">
        <f t="shared" si="39"/>
        <v>2215200</v>
      </c>
      <c r="E637" s="73">
        <v>1408.4</v>
      </c>
      <c r="F637" s="51">
        <f t="shared" si="33"/>
        <v>2028096.0000000002</v>
      </c>
      <c r="G637" s="5">
        <v>6.7709999999999999</v>
      </c>
      <c r="H637" s="70">
        <v>567881400</v>
      </c>
      <c r="K637" s="12">
        <f t="shared" si="35"/>
        <v>22.152000000000001</v>
      </c>
      <c r="L637" s="13">
        <f t="shared" si="37"/>
        <v>0.32062527138514979</v>
      </c>
    </row>
    <row r="638" spans="1:12" x14ac:dyDescent="0.2">
      <c r="A638" s="3">
        <v>12</v>
      </c>
      <c r="B638" s="52">
        <v>0.58333333333333337</v>
      </c>
      <c r="C638" s="3">
        <v>2215888400</v>
      </c>
      <c r="D638" s="91">
        <f t="shared" si="39"/>
        <v>1727400</v>
      </c>
      <c r="E638" s="73">
        <v>1380.9</v>
      </c>
      <c r="F638" s="51">
        <f t="shared" si="33"/>
        <v>1988496.0000000002</v>
      </c>
      <c r="G638" s="5">
        <v>7.41</v>
      </c>
      <c r="H638" s="70">
        <v>569608400</v>
      </c>
      <c r="K638" s="12">
        <f t="shared" si="35"/>
        <v>17.274000000000001</v>
      </c>
      <c r="L638" s="13">
        <f t="shared" si="37"/>
        <v>0.25575954989635774</v>
      </c>
    </row>
    <row r="639" spans="1:12" x14ac:dyDescent="0.2">
      <c r="A639" s="3">
        <v>15</v>
      </c>
      <c r="B639" s="52">
        <v>0.42708333333333331</v>
      </c>
      <c r="C639" s="3">
        <v>2220398600</v>
      </c>
      <c r="D639" s="91">
        <f t="shared" si="39"/>
        <v>1503400</v>
      </c>
      <c r="E639" s="73">
        <v>1603</v>
      </c>
      <c r="F639" s="51">
        <f t="shared" si="33"/>
        <v>2308320</v>
      </c>
      <c r="G639" s="5">
        <v>6.47</v>
      </c>
      <c r="H639" s="70">
        <v>574118500</v>
      </c>
      <c r="K639" s="12">
        <f t="shared" si="35"/>
        <v>15.034000000000001</v>
      </c>
      <c r="L639" s="13">
        <f t="shared" si="37"/>
        <v>0.21883551673944687</v>
      </c>
    </row>
    <row r="640" spans="1:12" x14ac:dyDescent="0.2">
      <c r="A640" s="3">
        <v>16</v>
      </c>
      <c r="B640" s="52">
        <v>0.45833333333333331</v>
      </c>
      <c r="C640" s="3">
        <v>2222100000</v>
      </c>
      <c r="D640" s="91">
        <f t="shared" si="39"/>
        <v>1701400</v>
      </c>
      <c r="E640" s="73">
        <v>1499.3</v>
      </c>
      <c r="F640" s="51">
        <f t="shared" si="33"/>
        <v>2158992</v>
      </c>
      <c r="G640" s="5">
        <v>6.6239999999999997</v>
      </c>
      <c r="H640" s="70">
        <v>575820100</v>
      </c>
      <c r="K640" s="12">
        <f t="shared" si="35"/>
        <v>17.013999999999999</v>
      </c>
      <c r="L640" s="13">
        <f t="shared" si="37"/>
        <v>0.2560421369450715</v>
      </c>
    </row>
    <row r="641" spans="1:12" x14ac:dyDescent="0.2">
      <c r="A641" s="3">
        <v>17</v>
      </c>
      <c r="B641" s="52">
        <v>0.42708333333333331</v>
      </c>
      <c r="C641" s="3">
        <v>2223705600</v>
      </c>
      <c r="D641" s="91">
        <f t="shared" si="39"/>
        <v>1605600</v>
      </c>
      <c r="E641" s="73">
        <v>1584.9</v>
      </c>
      <c r="F641" s="51">
        <f t="shared" si="33"/>
        <v>2282256</v>
      </c>
      <c r="G641" s="5">
        <v>6.6680000000000001</v>
      </c>
      <c r="H641" s="70">
        <v>577425700</v>
      </c>
      <c r="J641" s="61" t="s">
        <v>66</v>
      </c>
      <c r="K641" s="12">
        <f t="shared" si="35"/>
        <v>16.056000000000001</v>
      </c>
      <c r="L641" s="13">
        <f t="shared" si="37"/>
        <v>0.24239130434782608</v>
      </c>
    </row>
    <row r="642" spans="1:12" x14ac:dyDescent="0.2">
      <c r="A642" s="3">
        <v>18</v>
      </c>
      <c r="B642" s="52">
        <v>0.39583333333333331</v>
      </c>
      <c r="C642" s="3">
        <v>2225334400</v>
      </c>
      <c r="D642" s="91">
        <f t="shared" si="39"/>
        <v>1628800</v>
      </c>
      <c r="E642" s="73">
        <v>1411.8</v>
      </c>
      <c r="F642" s="51">
        <f t="shared" si="33"/>
        <v>2032992</v>
      </c>
      <c r="G642" s="5">
        <v>6.5019999999999998</v>
      </c>
      <c r="H642" s="70">
        <v>579055000</v>
      </c>
      <c r="K642" s="12">
        <f t="shared" ref="K642:K650" si="40">D642/100000</f>
        <v>16.288</v>
      </c>
      <c r="L642" s="13">
        <f t="shared" si="37"/>
        <v>0.24159003263126669</v>
      </c>
    </row>
    <row r="643" spans="1:12" x14ac:dyDescent="0.2">
      <c r="A643" s="3">
        <v>19</v>
      </c>
      <c r="B643" s="52">
        <v>0.39583333333333331</v>
      </c>
      <c r="C643" s="3">
        <v>2227013000</v>
      </c>
      <c r="D643" s="91">
        <f t="shared" si="39"/>
        <v>1678600</v>
      </c>
      <c r="E643" s="73">
        <v>1370.6</v>
      </c>
      <c r="F643" s="51">
        <f t="shared" si="33"/>
        <v>1973663.9999999998</v>
      </c>
      <c r="G643" s="5">
        <v>6.6959999999999997</v>
      </c>
      <c r="H643" s="70">
        <v>580733300</v>
      </c>
      <c r="K643" s="12">
        <f t="shared" si="40"/>
        <v>16.786000000000001</v>
      </c>
      <c r="L643" s="13">
        <f t="shared" si="37"/>
        <v>0.24483663943990666</v>
      </c>
    </row>
    <row r="644" spans="1:12" x14ac:dyDescent="0.2">
      <c r="A644" s="3">
        <v>22</v>
      </c>
      <c r="B644" s="52">
        <v>0.35416666666666669</v>
      </c>
      <c r="C644" s="3">
        <v>2231627000</v>
      </c>
      <c r="D644" s="91">
        <f t="shared" si="39"/>
        <v>1538000</v>
      </c>
      <c r="E644" s="73">
        <v>1094.8</v>
      </c>
      <c r="F644" s="51">
        <f t="shared" si="33"/>
        <v>1576512</v>
      </c>
      <c r="G644" s="5">
        <v>6.6079999999999997</v>
      </c>
      <c r="H644" s="70">
        <v>585347100</v>
      </c>
      <c r="K644" s="12">
        <f t="shared" si="40"/>
        <v>15.38</v>
      </c>
      <c r="L644" s="13">
        <f t="shared" si="37"/>
        <v>0.22714517796485009</v>
      </c>
    </row>
    <row r="645" spans="1:12" x14ac:dyDescent="0.2">
      <c r="A645" s="3">
        <v>23</v>
      </c>
      <c r="B645" s="52">
        <v>0.58333333333333337</v>
      </c>
      <c r="C645" s="3">
        <v>2233747600</v>
      </c>
      <c r="D645" s="91">
        <f t="shared" si="39"/>
        <v>2120600</v>
      </c>
      <c r="E645" s="73">
        <v>1318.7</v>
      </c>
      <c r="F645" s="51">
        <f t="shared" si="33"/>
        <v>1898928</v>
      </c>
      <c r="G645" s="5">
        <v>7.0179999999999998</v>
      </c>
      <c r="H645" s="70">
        <v>587467900</v>
      </c>
      <c r="K645" s="12">
        <f t="shared" si="40"/>
        <v>21.206</v>
      </c>
      <c r="L645" s="13">
        <f t="shared" si="37"/>
        <v>0.2861808367071525</v>
      </c>
    </row>
    <row r="646" spans="1:12" x14ac:dyDescent="0.2">
      <c r="A646" s="3">
        <v>24</v>
      </c>
      <c r="B646" s="52">
        <v>0.35069444444444442</v>
      </c>
      <c r="C646" s="3">
        <v>2234885600</v>
      </c>
      <c r="D646" s="91">
        <f t="shared" si="39"/>
        <v>1138000</v>
      </c>
      <c r="E646" s="73">
        <v>1028.4000000000001</v>
      </c>
      <c r="F646" s="51">
        <f t="shared" si="33"/>
        <v>1480896.0000000002</v>
      </c>
      <c r="G646" s="5">
        <v>6.03</v>
      </c>
      <c r="H646" s="70">
        <v>588605900</v>
      </c>
      <c r="K646" s="12">
        <f t="shared" si="40"/>
        <v>11.38</v>
      </c>
      <c r="L646" s="13">
        <f t="shared" si="37"/>
        <v>0.1758887171561051</v>
      </c>
    </row>
    <row r="647" spans="1:12" x14ac:dyDescent="0.2">
      <c r="A647" s="3">
        <v>25</v>
      </c>
      <c r="B647" s="52">
        <v>0.41666666666666669</v>
      </c>
      <c r="C647" s="3">
        <v>2236604800</v>
      </c>
      <c r="D647" s="91">
        <f t="shared" si="39"/>
        <v>1719200</v>
      </c>
      <c r="E647" s="73">
        <v>1433.8</v>
      </c>
      <c r="F647" s="51">
        <f t="shared" si="33"/>
        <v>2064672</v>
      </c>
      <c r="G647" s="5">
        <v>6.7069999999999999</v>
      </c>
      <c r="H647" s="70">
        <v>590325300</v>
      </c>
      <c r="K647" s="12">
        <f t="shared" si="40"/>
        <v>17.192</v>
      </c>
      <c r="L647" s="13">
        <f t="shared" si="37"/>
        <v>0.25954106280193234</v>
      </c>
    </row>
    <row r="648" spans="1:12" x14ac:dyDescent="0.2">
      <c r="A648" s="3">
        <v>26</v>
      </c>
      <c r="B648" s="52">
        <v>0.4375</v>
      </c>
      <c r="C648" s="3">
        <v>2238274600</v>
      </c>
      <c r="D648" s="91">
        <f t="shared" si="39"/>
        <v>1669800</v>
      </c>
      <c r="E648" s="73">
        <v>1463</v>
      </c>
      <c r="F648" s="51">
        <f t="shared" si="33"/>
        <v>2106720</v>
      </c>
      <c r="G648" s="5">
        <v>6.524</v>
      </c>
      <c r="H648" s="70">
        <v>591994700</v>
      </c>
      <c r="J648" s="61" t="s">
        <v>66</v>
      </c>
      <c r="K648" s="12">
        <f t="shared" si="40"/>
        <v>16.698</v>
      </c>
      <c r="L648" s="13">
        <f t="shared" si="37"/>
        <v>0.25041991601679664</v>
      </c>
    </row>
    <row r="649" spans="1:12" x14ac:dyDescent="0.2">
      <c r="A649" s="3">
        <v>29</v>
      </c>
      <c r="B649" s="52">
        <v>0.375</v>
      </c>
      <c r="C649" s="3">
        <v>2242955800</v>
      </c>
      <c r="D649" s="91">
        <f t="shared" si="39"/>
        <v>1560400</v>
      </c>
      <c r="E649" s="73">
        <v>1287.8</v>
      </c>
      <c r="F649" s="51">
        <f t="shared" si="33"/>
        <v>1854432</v>
      </c>
      <c r="G649" s="5">
        <v>6.6820000000000004</v>
      </c>
      <c r="H649" s="70">
        <v>596675900</v>
      </c>
      <c r="K649" s="12">
        <f t="shared" si="40"/>
        <v>15.603999999999999</v>
      </c>
      <c r="L649" s="13">
        <f t="shared" si="37"/>
        <v>0.2399876960935097</v>
      </c>
    </row>
    <row r="650" spans="1:12" x14ac:dyDescent="0.2">
      <c r="A650" s="14">
        <v>30</v>
      </c>
      <c r="B650" s="53">
        <v>0.45833333333333331</v>
      </c>
      <c r="C650" s="14">
        <v>2244765400</v>
      </c>
      <c r="D650" s="15">
        <f t="shared" si="39"/>
        <v>1809600</v>
      </c>
      <c r="E650" s="75">
        <v>1491.4</v>
      </c>
      <c r="F650" s="15">
        <f t="shared" si="33"/>
        <v>2147616</v>
      </c>
      <c r="G650" s="16">
        <v>6.6139999999999999</v>
      </c>
      <c r="H650" s="14">
        <v>598485700</v>
      </c>
      <c r="I650" s="17"/>
      <c r="J650" s="7"/>
      <c r="K650" s="12">
        <f t="shared" si="40"/>
        <v>18.096</v>
      </c>
      <c r="L650" s="13">
        <f t="shared" si="37"/>
        <v>0.27025089605734764</v>
      </c>
    </row>
    <row r="651" spans="1:12" x14ac:dyDescent="0.2">
      <c r="A651" s="3">
        <v>1</v>
      </c>
      <c r="B651" s="52">
        <v>0.53125</v>
      </c>
      <c r="C651" s="3">
        <v>2246503600</v>
      </c>
      <c r="D651" s="41">
        <f>(C651-C650)/1</f>
        <v>1738200</v>
      </c>
      <c r="E651" s="73">
        <v>1366.5</v>
      </c>
      <c r="F651" s="51">
        <f t="shared" si="33"/>
        <v>1967760</v>
      </c>
      <c r="G651" s="5">
        <v>6.6180000000000003</v>
      </c>
      <c r="H651" s="70">
        <v>6000223900</v>
      </c>
      <c r="I651" s="1">
        <v>44032</v>
      </c>
      <c r="L651" s="13"/>
    </row>
    <row r="652" spans="1:12" x14ac:dyDescent="0.2">
      <c r="A652" s="3">
        <v>2</v>
      </c>
      <c r="B652" s="52">
        <v>0.35416666666666669</v>
      </c>
      <c r="C652" s="3">
        <v>2247824000</v>
      </c>
      <c r="D652" s="101">
        <f t="shared" si="39"/>
        <v>1320400</v>
      </c>
      <c r="E652" s="73">
        <v>1195.0999999999999</v>
      </c>
      <c r="F652" s="51">
        <f t="shared" si="33"/>
        <v>1720943.9999999998</v>
      </c>
      <c r="G652" s="5">
        <v>6.5789999999999997</v>
      </c>
      <c r="H652" s="70">
        <v>601544200</v>
      </c>
      <c r="L652" s="13"/>
    </row>
    <row r="653" spans="1:12" x14ac:dyDescent="0.2">
      <c r="A653" s="100">
        <v>7</v>
      </c>
      <c r="B653" s="52">
        <v>0.4375</v>
      </c>
      <c r="C653" s="100">
        <v>2256004200</v>
      </c>
      <c r="D653" s="101">
        <f t="shared" si="39"/>
        <v>1636040</v>
      </c>
      <c r="E653" s="73">
        <v>1546.9</v>
      </c>
      <c r="F653" s="101">
        <f t="shared" si="33"/>
        <v>2227536</v>
      </c>
      <c r="G653" s="5">
        <v>6.74</v>
      </c>
      <c r="H653" s="100">
        <v>609724400</v>
      </c>
      <c r="L653" s="13"/>
    </row>
    <row r="654" spans="1:12" x14ac:dyDescent="0.2">
      <c r="A654" s="100">
        <v>8</v>
      </c>
      <c r="B654" s="52">
        <v>0.33333333333333331</v>
      </c>
      <c r="C654" s="100">
        <v>2257482600</v>
      </c>
      <c r="D654" s="101">
        <f t="shared" si="39"/>
        <v>1478400</v>
      </c>
      <c r="E654" s="73">
        <v>1051.2</v>
      </c>
      <c r="F654" s="101">
        <f t="shared" si="33"/>
        <v>1513728</v>
      </c>
      <c r="G654" s="5">
        <v>6.633</v>
      </c>
      <c r="H654" s="100">
        <v>611203100</v>
      </c>
      <c r="L654" s="13"/>
    </row>
    <row r="655" spans="1:12" x14ac:dyDescent="0.2">
      <c r="A655" s="100">
        <v>9</v>
      </c>
      <c r="B655" s="52">
        <v>0.39583333333333331</v>
      </c>
      <c r="C655" s="100">
        <v>2259303200</v>
      </c>
      <c r="D655" s="101">
        <f t="shared" si="39"/>
        <v>1820600</v>
      </c>
      <c r="E655" s="73">
        <v>1466.1</v>
      </c>
      <c r="F655" s="101">
        <f t="shared" si="33"/>
        <v>2111184</v>
      </c>
      <c r="G655" s="5">
        <v>6.5090000000000003</v>
      </c>
      <c r="H655" s="100">
        <v>613023500</v>
      </c>
      <c r="L655" s="13"/>
    </row>
    <row r="656" spans="1:12" x14ac:dyDescent="0.2">
      <c r="A656" s="100">
        <v>10</v>
      </c>
      <c r="B656" s="52">
        <v>0.4375</v>
      </c>
      <c r="C656" s="100">
        <v>2261058600</v>
      </c>
      <c r="D656" s="101">
        <f t="shared" si="39"/>
        <v>1755400</v>
      </c>
      <c r="E656" s="73">
        <v>1540.7</v>
      </c>
      <c r="F656" s="101">
        <f t="shared" si="33"/>
        <v>2218608</v>
      </c>
      <c r="G656" s="5">
        <v>8.2010000000000005</v>
      </c>
      <c r="H656" s="70">
        <v>614778700</v>
      </c>
      <c r="J656" s="61" t="s">
        <v>75</v>
      </c>
      <c r="L656" s="13"/>
    </row>
    <row r="657" spans="1:12" x14ac:dyDescent="0.2">
      <c r="A657" s="100">
        <v>13</v>
      </c>
      <c r="B657" s="52">
        <v>0.40625</v>
      </c>
      <c r="C657" s="100">
        <v>2267123000</v>
      </c>
      <c r="D657" s="101">
        <f t="shared" si="39"/>
        <v>2021466.6666666667</v>
      </c>
      <c r="E657" s="73">
        <v>1386.5</v>
      </c>
      <c r="F657" s="101">
        <f t="shared" si="33"/>
        <v>1996560</v>
      </c>
      <c r="G657" s="5">
        <v>6.9130000000000003</v>
      </c>
      <c r="H657" s="100">
        <v>620843000</v>
      </c>
      <c r="L657" s="13"/>
    </row>
    <row r="658" spans="1:12" x14ac:dyDescent="0.2">
      <c r="A658" s="100">
        <v>14</v>
      </c>
      <c r="B658" s="52">
        <v>0.35416666666666669</v>
      </c>
      <c r="C658" s="100">
        <v>2268803000</v>
      </c>
      <c r="D658" s="101">
        <f t="shared" si="39"/>
        <v>1680000</v>
      </c>
      <c r="E658" s="73">
        <v>1324</v>
      </c>
      <c r="F658" s="101">
        <f t="shared" si="33"/>
        <v>1906560</v>
      </c>
      <c r="G658" s="5">
        <v>6.952</v>
      </c>
      <c r="H658" s="100">
        <v>622523000</v>
      </c>
      <c r="L658" s="13"/>
    </row>
    <row r="659" spans="1:12" ht="166.5" customHeight="1" x14ac:dyDescent="0.2">
      <c r="A659" s="100">
        <v>15</v>
      </c>
      <c r="B659" s="52">
        <v>0.41666666666666669</v>
      </c>
      <c r="D659" s="101"/>
      <c r="F659" s="101"/>
      <c r="G659" s="5">
        <v>6.6539999999999999</v>
      </c>
      <c r="H659" s="100">
        <v>1322000</v>
      </c>
      <c r="J659" s="62" t="s">
        <v>76</v>
      </c>
      <c r="L659" s="13"/>
    </row>
    <row r="660" spans="1:12" x14ac:dyDescent="0.2">
      <c r="A660" s="100">
        <v>17</v>
      </c>
      <c r="B660" s="52">
        <v>0.43472222222222223</v>
      </c>
      <c r="C660" s="100">
        <v>4276000</v>
      </c>
      <c r="D660" s="101">
        <f>C660/2</f>
        <v>2138000</v>
      </c>
      <c r="E660" s="102">
        <v>1.91</v>
      </c>
      <c r="F660" s="101">
        <f>E660*1440</f>
        <v>2750.4</v>
      </c>
      <c r="G660" s="5">
        <v>6.6470000000000002</v>
      </c>
      <c r="H660" s="103">
        <v>4276000</v>
      </c>
      <c r="J660" s="61" t="s">
        <v>74</v>
      </c>
      <c r="L660" s="13"/>
    </row>
    <row r="661" spans="1:12" x14ac:dyDescent="0.2">
      <c r="A661" s="3">
        <v>20</v>
      </c>
      <c r="B661" s="52">
        <v>0.31944444444444448</v>
      </c>
      <c r="C661" s="3">
        <v>8296000</v>
      </c>
      <c r="D661" s="101">
        <f t="shared" ref="D661:D670" si="41">(C661-C660)/(A661-A660)</f>
        <v>1340000</v>
      </c>
      <c r="E661" s="102">
        <v>0.86</v>
      </c>
      <c r="F661" s="104">
        <f t="shared" ref="F661:F670" si="42">E661*1440</f>
        <v>1238.4000000000001</v>
      </c>
      <c r="G661" s="5">
        <v>6.5890000000000004</v>
      </c>
      <c r="H661" s="103">
        <v>8287000</v>
      </c>
    </row>
    <row r="662" spans="1:12" ht="51" x14ac:dyDescent="0.2">
      <c r="A662" s="3">
        <v>21</v>
      </c>
      <c r="B662" s="52">
        <v>0.32361111111111113</v>
      </c>
      <c r="C662" s="3">
        <v>9713000</v>
      </c>
      <c r="D662" s="101">
        <f t="shared" si="41"/>
        <v>1417000</v>
      </c>
      <c r="E662" s="102">
        <v>1.1299999999999999</v>
      </c>
      <c r="F662" s="104">
        <f t="shared" si="42"/>
        <v>1627.1999999999998</v>
      </c>
      <c r="G662" s="5">
        <v>6.7050000000000001</v>
      </c>
      <c r="H662" s="103">
        <v>9703000</v>
      </c>
      <c r="J662" s="62" t="s">
        <v>73</v>
      </c>
    </row>
    <row r="663" spans="1:12" x14ac:dyDescent="0.2">
      <c r="A663" s="3">
        <v>22</v>
      </c>
      <c r="B663" s="52">
        <v>0.36458333333333331</v>
      </c>
      <c r="C663" s="3">
        <v>11219000</v>
      </c>
      <c r="D663" s="104">
        <f t="shared" si="41"/>
        <v>1506000</v>
      </c>
      <c r="E663" s="102">
        <v>1.7</v>
      </c>
      <c r="F663" s="104">
        <f t="shared" si="42"/>
        <v>2448</v>
      </c>
      <c r="G663" s="5">
        <v>6.5250000000000004</v>
      </c>
      <c r="H663" s="103">
        <v>11231000</v>
      </c>
    </row>
    <row r="664" spans="1:12" x14ac:dyDescent="0.2">
      <c r="A664" s="3">
        <v>23</v>
      </c>
      <c r="B664" s="52">
        <v>0.375</v>
      </c>
      <c r="C664" s="3">
        <v>12658000</v>
      </c>
      <c r="D664" s="104">
        <f t="shared" si="41"/>
        <v>1439000</v>
      </c>
      <c r="E664" s="102">
        <v>1.69</v>
      </c>
      <c r="F664" s="104">
        <f t="shared" si="42"/>
        <v>2433.6</v>
      </c>
      <c r="G664" s="5">
        <v>6.8179999999999996</v>
      </c>
      <c r="H664" s="103">
        <v>12654000</v>
      </c>
    </row>
    <row r="665" spans="1:12" x14ac:dyDescent="0.2">
      <c r="A665" s="3">
        <v>24</v>
      </c>
      <c r="B665" s="52">
        <v>0.34375</v>
      </c>
      <c r="C665" s="3">
        <v>14127000</v>
      </c>
      <c r="D665" s="104">
        <f t="shared" si="41"/>
        <v>1469000</v>
      </c>
      <c r="E665" s="102">
        <v>1.36</v>
      </c>
      <c r="F665" s="104">
        <f t="shared" si="42"/>
        <v>1958.4</v>
      </c>
      <c r="G665" s="5">
        <v>6.8890000000000002</v>
      </c>
      <c r="H665" s="103">
        <v>14142000</v>
      </c>
    </row>
    <row r="666" spans="1:12" x14ac:dyDescent="0.2">
      <c r="A666" s="3">
        <v>27</v>
      </c>
      <c r="B666" s="52">
        <v>0.375</v>
      </c>
      <c r="C666" s="3">
        <v>18386000</v>
      </c>
      <c r="D666" s="104">
        <f t="shared" si="41"/>
        <v>1419666.6666666667</v>
      </c>
      <c r="E666" s="102">
        <v>1.59</v>
      </c>
      <c r="F666" s="104">
        <f t="shared" si="42"/>
        <v>2289.6</v>
      </c>
      <c r="G666" s="5">
        <v>6.6210000000000004</v>
      </c>
      <c r="H666" s="103">
        <v>18405000</v>
      </c>
    </row>
    <row r="667" spans="1:12" x14ac:dyDescent="0.2">
      <c r="A667" s="3">
        <v>28</v>
      </c>
      <c r="B667" s="52">
        <v>0.36458333333333331</v>
      </c>
      <c r="C667" s="3">
        <v>19756000</v>
      </c>
      <c r="D667" s="104">
        <f t="shared" si="41"/>
        <v>1370000</v>
      </c>
      <c r="E667" s="102">
        <v>1.07</v>
      </c>
      <c r="F667" s="104">
        <f t="shared" si="42"/>
        <v>1540.8000000000002</v>
      </c>
      <c r="G667" s="5">
        <v>6.7789999999999999</v>
      </c>
      <c r="H667" s="103">
        <v>19776000</v>
      </c>
      <c r="J667" s="62" t="s">
        <v>77</v>
      </c>
    </row>
    <row r="668" spans="1:12" x14ac:dyDescent="0.2">
      <c r="A668" s="3">
        <v>29</v>
      </c>
      <c r="B668" s="52">
        <v>0.4375</v>
      </c>
      <c r="C668" s="3">
        <v>21329000</v>
      </c>
      <c r="D668" s="104">
        <f t="shared" si="41"/>
        <v>1573000</v>
      </c>
      <c r="E668" s="102">
        <v>1.75</v>
      </c>
      <c r="F668" s="104">
        <f t="shared" si="42"/>
        <v>2520</v>
      </c>
      <c r="G668" s="5">
        <v>6.6749999999999998</v>
      </c>
      <c r="H668" s="103">
        <v>21351000</v>
      </c>
    </row>
    <row r="669" spans="1:12" x14ac:dyDescent="0.2">
      <c r="A669" s="3">
        <v>30</v>
      </c>
      <c r="B669" s="52">
        <v>0.41666666666666669</v>
      </c>
      <c r="C669" s="3">
        <v>22688000</v>
      </c>
      <c r="D669" s="104">
        <f t="shared" si="41"/>
        <v>1359000</v>
      </c>
      <c r="E669" s="102">
        <v>1.77</v>
      </c>
      <c r="F669" s="104">
        <f t="shared" si="42"/>
        <v>2548.8000000000002</v>
      </c>
      <c r="G669" s="5">
        <v>6.5010000000000003</v>
      </c>
      <c r="H669" s="103">
        <v>22712000</v>
      </c>
    </row>
    <row r="670" spans="1:12" x14ac:dyDescent="0.2">
      <c r="A670" s="3">
        <v>31</v>
      </c>
      <c r="B670" s="52">
        <v>0.35416666666666669</v>
      </c>
      <c r="C670" s="3">
        <v>24068000</v>
      </c>
      <c r="D670" s="104">
        <f t="shared" si="41"/>
        <v>1380000</v>
      </c>
      <c r="E670" s="102">
        <v>1.59</v>
      </c>
      <c r="F670" s="104">
        <f t="shared" si="42"/>
        <v>2289.6</v>
      </c>
      <c r="G670" s="5">
        <v>6.6580000000000004</v>
      </c>
      <c r="H670" s="103">
        <v>24043000</v>
      </c>
    </row>
    <row r="671" spans="1:12" x14ac:dyDescent="0.2">
      <c r="E671" s="102"/>
    </row>
    <row r="672" spans="1:12" x14ac:dyDescent="0.2">
      <c r="E672" s="102"/>
    </row>
    <row r="673" spans="5:5" x14ac:dyDescent="0.2">
      <c r="E673" s="102"/>
    </row>
    <row r="674" spans="5:5" x14ac:dyDescent="0.2">
      <c r="E674" s="102"/>
    </row>
    <row r="675" spans="5:5" x14ac:dyDescent="0.2">
      <c r="E675" s="102"/>
    </row>
    <row r="676" spans="5:5" x14ac:dyDescent="0.2">
      <c r="E676" s="102"/>
    </row>
    <row r="677" spans="5:5" x14ac:dyDescent="0.2">
      <c r="E677" s="102"/>
    </row>
    <row r="678" spans="5:5" x14ac:dyDescent="0.2">
      <c r="E678" s="102"/>
    </row>
    <row r="679" spans="5:5" x14ac:dyDescent="0.2">
      <c r="E679" s="102"/>
    </row>
    <row r="680" spans="5:5" x14ac:dyDescent="0.2">
      <c r="E680" s="102"/>
    </row>
    <row r="681" spans="5:5" x14ac:dyDescent="0.2">
      <c r="E681" s="102"/>
    </row>
    <row r="682" spans="5:5" x14ac:dyDescent="0.2">
      <c r="E682" s="102"/>
    </row>
    <row r="683" spans="5:5" x14ac:dyDescent="0.2">
      <c r="E683" s="102"/>
    </row>
    <row r="684" spans="5:5" x14ac:dyDescent="0.2">
      <c r="E684" s="102"/>
    </row>
    <row r="685" spans="5:5" x14ac:dyDescent="0.2">
      <c r="E685" s="102"/>
    </row>
    <row r="686" spans="5:5" x14ac:dyDescent="0.2">
      <c r="E686" s="102"/>
    </row>
    <row r="687" spans="5:5" x14ac:dyDescent="0.2">
      <c r="E687" s="102"/>
    </row>
    <row r="688" spans="5:5" x14ac:dyDescent="0.2">
      <c r="E688" s="102"/>
    </row>
    <row r="689" spans="5:5" x14ac:dyDescent="0.2">
      <c r="E689" s="102"/>
    </row>
    <row r="690" spans="5:5" x14ac:dyDescent="0.2">
      <c r="E690" s="102"/>
    </row>
    <row r="691" spans="5:5" x14ac:dyDescent="0.2">
      <c r="E691" s="102"/>
    </row>
    <row r="692" spans="5:5" x14ac:dyDescent="0.2">
      <c r="E692" s="102"/>
    </row>
    <row r="693" spans="5:5" x14ac:dyDescent="0.2">
      <c r="E693" s="102"/>
    </row>
    <row r="694" spans="5:5" x14ac:dyDescent="0.2">
      <c r="E694" s="102"/>
    </row>
    <row r="695" spans="5:5" x14ac:dyDescent="0.2">
      <c r="E695" s="102"/>
    </row>
    <row r="696" spans="5:5" x14ac:dyDescent="0.2">
      <c r="E696" s="102"/>
    </row>
    <row r="697" spans="5:5" x14ac:dyDescent="0.2">
      <c r="E697" s="102"/>
    </row>
    <row r="698" spans="5:5" x14ac:dyDescent="0.2">
      <c r="E698" s="102"/>
    </row>
    <row r="699" spans="5:5" x14ac:dyDescent="0.2">
      <c r="E699" s="102"/>
    </row>
    <row r="700" spans="5:5" x14ac:dyDescent="0.2">
      <c r="E700" s="102"/>
    </row>
    <row r="701" spans="5:5" x14ac:dyDescent="0.2">
      <c r="E701" s="102"/>
    </row>
    <row r="702" spans="5:5" x14ac:dyDescent="0.2">
      <c r="E702" s="102"/>
    </row>
    <row r="703" spans="5:5" x14ac:dyDescent="0.2">
      <c r="E703" s="102"/>
    </row>
    <row r="704" spans="5:5" x14ac:dyDescent="0.2">
      <c r="E704" s="102"/>
    </row>
    <row r="705" spans="5:5" x14ac:dyDescent="0.2">
      <c r="E705" s="102"/>
    </row>
    <row r="706" spans="5:5" x14ac:dyDescent="0.2">
      <c r="E706" s="102"/>
    </row>
    <row r="707" spans="5:5" x14ac:dyDescent="0.2">
      <c r="E707" s="102"/>
    </row>
    <row r="708" spans="5:5" x14ac:dyDescent="0.2">
      <c r="E708" s="102"/>
    </row>
    <row r="709" spans="5:5" x14ac:dyDescent="0.2">
      <c r="E709" s="102"/>
    </row>
    <row r="710" spans="5:5" x14ac:dyDescent="0.2">
      <c r="E710" s="102"/>
    </row>
    <row r="711" spans="5:5" x14ac:dyDescent="0.2">
      <c r="E711" s="102"/>
    </row>
    <row r="712" spans="5:5" x14ac:dyDescent="0.2">
      <c r="E712" s="102"/>
    </row>
    <row r="713" spans="5:5" x14ac:dyDescent="0.2">
      <c r="E713" s="102"/>
    </row>
    <row r="714" spans="5:5" x14ac:dyDescent="0.2">
      <c r="E714" s="102"/>
    </row>
    <row r="715" spans="5:5" x14ac:dyDescent="0.2">
      <c r="E715" s="102"/>
    </row>
    <row r="716" spans="5:5" x14ac:dyDescent="0.2">
      <c r="E716" s="102"/>
    </row>
    <row r="717" spans="5:5" x14ac:dyDescent="0.2">
      <c r="E717" s="102"/>
    </row>
    <row r="718" spans="5:5" x14ac:dyDescent="0.2">
      <c r="E718" s="102"/>
    </row>
    <row r="719" spans="5:5" x14ac:dyDescent="0.2">
      <c r="E719" s="102"/>
    </row>
    <row r="720" spans="5:5" x14ac:dyDescent="0.2">
      <c r="E720" s="102"/>
    </row>
  </sheetData>
  <mergeCells count="1">
    <mergeCell ref="A1:G1"/>
  </mergeCells>
  <printOptions headings="1" gridLines="1"/>
  <pageMargins left="0.38" right="0.33" top="1" bottom="1" header="0.5" footer="0.5"/>
  <pageSetup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G3:T3"/>
  <sheetViews>
    <sheetView workbookViewId="0">
      <selection activeCell="X37" sqref="X37"/>
    </sheetView>
  </sheetViews>
  <sheetFormatPr defaultRowHeight="12.75" x14ac:dyDescent="0.2"/>
  <sheetData>
    <row r="3" spans="7:20" x14ac:dyDescent="0.2">
      <c r="G3" s="38" t="s">
        <v>35</v>
      </c>
      <c r="T3" s="38" t="s">
        <v>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2014-2020</vt:lpstr>
      <vt:lpstr>Sheet1</vt:lpstr>
      <vt:lpstr>'2014-2020'!Print_Area</vt:lpstr>
      <vt:lpstr>'2014-2020'!Print_Titles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Stack</dc:creator>
  <cp:lastModifiedBy>Tina Stack</cp:lastModifiedBy>
  <cp:lastPrinted>2020-07-09T19:20:09Z</cp:lastPrinted>
  <dcterms:created xsi:type="dcterms:W3CDTF">2016-11-29T13:33:28Z</dcterms:created>
  <dcterms:modified xsi:type="dcterms:W3CDTF">2020-08-14T14:30:57Z</dcterms:modified>
</cp:coreProperties>
</file>