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jeda-my.sharepoint.com/personal/sinnamorato_njeda_com/Documents/"/>
    </mc:Choice>
  </mc:AlternateContent>
  <xr:revisionPtr revIDLastSave="0" documentId="14_{7A4E297F-4DAF-40C7-B475-65CA3DF36ADF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Compa Position - Weekly Compa 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7" i="1" l="1"/>
  <c r="C65" i="1"/>
  <c r="C57" i="1"/>
  <c r="C53" i="1"/>
  <c r="C52" i="1"/>
  <c r="C50" i="1"/>
  <c r="C49" i="1"/>
  <c r="C47" i="1"/>
  <c r="C46" i="1"/>
  <c r="C45" i="1"/>
  <c r="C42" i="1"/>
  <c r="C41" i="1"/>
  <c r="C37" i="1"/>
  <c r="C36" i="1"/>
  <c r="C33" i="1"/>
  <c r="C28" i="1"/>
  <c r="C26" i="1"/>
  <c r="C25" i="1"/>
  <c r="C23" i="1"/>
  <c r="C20" i="1"/>
  <c r="C16" i="1"/>
  <c r="C9" i="1"/>
  <c r="C8" i="1"/>
  <c r="C7" i="1"/>
  <c r="C5" i="1"/>
  <c r="C71" i="1"/>
  <c r="C70" i="1"/>
  <c r="C69" i="1"/>
  <c r="C68" i="1"/>
  <c r="C66" i="1"/>
  <c r="C64" i="1"/>
  <c r="C63" i="1"/>
  <c r="C62" i="1"/>
  <c r="C61" i="1"/>
  <c r="C60" i="1"/>
  <c r="C59" i="1"/>
  <c r="C58" i="1"/>
  <c r="C56" i="1"/>
  <c r="C55" i="1"/>
  <c r="C54" i="1"/>
  <c r="C51" i="1"/>
  <c r="C48" i="1"/>
  <c r="C44" i="1"/>
  <c r="C43" i="1"/>
  <c r="C40" i="1"/>
  <c r="C39" i="1"/>
  <c r="C38" i="1"/>
  <c r="C35" i="1"/>
  <c r="C34" i="1"/>
  <c r="C32" i="1"/>
  <c r="C31" i="1"/>
  <c r="C30" i="1"/>
  <c r="C29" i="1"/>
  <c r="C27" i="1"/>
  <c r="C24" i="1"/>
  <c r="C22" i="1"/>
  <c r="C21" i="1"/>
  <c r="C19" i="1"/>
  <c r="C18" i="1"/>
  <c r="C17" i="1"/>
  <c r="C15" i="1"/>
  <c r="C14" i="1"/>
  <c r="C13" i="1"/>
  <c r="C12" i="1"/>
  <c r="C11" i="1"/>
  <c r="C10" i="1"/>
  <c r="C6" i="1"/>
  <c r="C4" i="1"/>
  <c r="C3" i="1"/>
  <c r="C2" i="1"/>
</calcChain>
</file>

<file path=xl/sharedStrings.xml><?xml version="1.0" encoding="utf-8"?>
<sst xmlns="http://schemas.openxmlformats.org/spreadsheetml/2006/main" count="242" uniqueCount="142">
  <si>
    <t>Last Name</t>
  </si>
  <si>
    <t>First Name</t>
  </si>
  <si>
    <t>Start Date</t>
  </si>
  <si>
    <t>Amin</t>
  </si>
  <si>
    <t>Pearl</t>
  </si>
  <si>
    <t>Baker</t>
  </si>
  <si>
    <t>Christine</t>
  </si>
  <si>
    <t>Balik</t>
  </si>
  <si>
    <t>Justin</t>
  </si>
  <si>
    <t>Berardo</t>
  </si>
  <si>
    <t>Jonathan</t>
  </si>
  <si>
    <t>Brown</t>
  </si>
  <si>
    <t>Kelli</t>
  </si>
  <si>
    <t>Cadeddu</t>
  </si>
  <si>
    <t>Sara</t>
  </si>
  <si>
    <t>Campbell</t>
  </si>
  <si>
    <t>David</t>
  </si>
  <si>
    <t>Campos-Rogers</t>
  </si>
  <si>
    <t>Tracy</t>
  </si>
  <si>
    <t>Candella</t>
  </si>
  <si>
    <t>Michael</t>
  </si>
  <si>
    <t>Candito</t>
  </si>
  <si>
    <t>Brennan</t>
  </si>
  <si>
    <t>Cooper</t>
  </si>
  <si>
    <t>Tahira</t>
  </si>
  <si>
    <t>Croner</t>
  </si>
  <si>
    <t>DeAnna</t>
  </si>
  <si>
    <t>Crowley</t>
  </si>
  <si>
    <t>Miranda</t>
  </si>
  <si>
    <t>Davidow</t>
  </si>
  <si>
    <t>Daniel</t>
  </si>
  <si>
    <t>Demirali</t>
  </si>
  <si>
    <t>Alexandra</t>
  </si>
  <si>
    <t>Esser</t>
  </si>
  <si>
    <t>Danielle</t>
  </si>
  <si>
    <t>Goyes</t>
  </si>
  <si>
    <t>Cynthia</t>
  </si>
  <si>
    <t>Innamorato</t>
  </si>
  <si>
    <t>Stephen</t>
  </si>
  <si>
    <t>Isherwood</t>
  </si>
  <si>
    <t>Darryl</t>
  </si>
  <si>
    <t>Jobe</t>
  </si>
  <si>
    <t>Fatou</t>
  </si>
  <si>
    <t>Jones</t>
  </si>
  <si>
    <t>Michelle</t>
  </si>
  <si>
    <t>Kasmin</t>
  </si>
  <si>
    <t>Richard</t>
  </si>
  <si>
    <t>Kennedy</t>
  </si>
  <si>
    <t>Kortrey</t>
  </si>
  <si>
    <t>Julia</t>
  </si>
  <si>
    <t>Limbrick</t>
  </si>
  <si>
    <t>Elizabeth</t>
  </si>
  <si>
    <t>Martinez</t>
  </si>
  <si>
    <t>Anthony</t>
  </si>
  <si>
    <t>McCloskey</t>
  </si>
  <si>
    <t>Laurie</t>
  </si>
  <si>
    <t>McNichol</t>
  </si>
  <si>
    <t>Joseph</t>
  </si>
  <si>
    <t>Oytan</t>
  </si>
  <si>
    <t>Saygin</t>
  </si>
  <si>
    <t>Penders</t>
  </si>
  <si>
    <t>William</t>
  </si>
  <si>
    <t>Ratner</t>
  </si>
  <si>
    <t>Renaud</t>
  </si>
  <si>
    <t>Rios</t>
  </si>
  <si>
    <t>Rosita</t>
  </si>
  <si>
    <t>Sabina</t>
  </si>
  <si>
    <t>Brian</t>
  </si>
  <si>
    <t>Sachdeva</t>
  </si>
  <si>
    <t>Himanshi</t>
  </si>
  <si>
    <t>Sapkota</t>
  </si>
  <si>
    <t>Upendra</t>
  </si>
  <si>
    <t>Solomon</t>
  </si>
  <si>
    <t>Eric</t>
  </si>
  <si>
    <t>Sommer</t>
  </si>
  <si>
    <t>Sooy</t>
  </si>
  <si>
    <t>Sullivan</t>
  </si>
  <si>
    <t>Timothy</t>
  </si>
  <si>
    <t>Toth</t>
  </si>
  <si>
    <t>Jennifer</t>
  </si>
  <si>
    <t>Ward</t>
  </si>
  <si>
    <t>Rickeya</t>
  </si>
  <si>
    <t>Weiss</t>
  </si>
  <si>
    <t>Evan</t>
  </si>
  <si>
    <t>Wilber</t>
  </si>
  <si>
    <t>Yorke</t>
  </si>
  <si>
    <t>Douglas</t>
  </si>
  <si>
    <t>Hired Salary</t>
  </si>
  <si>
    <t>Inactive</t>
  </si>
  <si>
    <t>Active</t>
  </si>
  <si>
    <t>Bell</t>
  </si>
  <si>
    <t>Berenato</t>
  </si>
  <si>
    <t>Bhatti</t>
  </si>
  <si>
    <t>Meher</t>
  </si>
  <si>
    <t>Boyles</t>
  </si>
  <si>
    <t>Kathleen</t>
  </si>
  <si>
    <t>Cohen</t>
  </si>
  <si>
    <t>Sean</t>
  </si>
  <si>
    <t>Dakin</t>
  </si>
  <si>
    <t>Ross</t>
  </si>
  <si>
    <t>Dinsmore</t>
  </si>
  <si>
    <t>Jessica</t>
  </si>
  <si>
    <t>Giordano</t>
  </si>
  <si>
    <t>Philip</t>
  </si>
  <si>
    <t>Giovannetti</t>
  </si>
  <si>
    <t>Hadley</t>
  </si>
  <si>
    <t>Claudia</t>
  </si>
  <si>
    <t>Kalafarski</t>
  </si>
  <si>
    <t>Edward</t>
  </si>
  <si>
    <t>Koetas</t>
  </si>
  <si>
    <t>Jason</t>
  </si>
  <si>
    <t>Kopicki</t>
  </si>
  <si>
    <t>Allison</t>
  </si>
  <si>
    <t>Massi</t>
  </si>
  <si>
    <t>Christopher</t>
  </si>
  <si>
    <t>Mathews</t>
  </si>
  <si>
    <t>Wesley</t>
  </si>
  <si>
    <t>Mestichelli</t>
  </si>
  <si>
    <t>Ronald</t>
  </si>
  <si>
    <t>Montoya</t>
  </si>
  <si>
    <t>Alexa</t>
  </si>
  <si>
    <t>Nassiruddin</t>
  </si>
  <si>
    <t>Khalil</t>
  </si>
  <si>
    <t>Patel</t>
  </si>
  <si>
    <t>Dhruv</t>
  </si>
  <si>
    <t>Aarsh</t>
  </si>
  <si>
    <t>Petillo</t>
  </si>
  <si>
    <t>Angelo</t>
  </si>
  <si>
    <t>Plummer</t>
  </si>
  <si>
    <t>Braxton</t>
  </si>
  <si>
    <t>Roberts</t>
  </si>
  <si>
    <t>Ryan</t>
  </si>
  <si>
    <t>Tomasko</t>
  </si>
  <si>
    <t>Emily</t>
  </si>
  <si>
    <t>Venkatesh</t>
  </si>
  <si>
    <t>Aditya</t>
  </si>
  <si>
    <t>Hourly Intern</t>
  </si>
  <si>
    <t>Hourly Intern to Full time</t>
  </si>
  <si>
    <t>Hourly</t>
  </si>
  <si>
    <t>Status</t>
  </si>
  <si>
    <t xml:space="preserve"> Salary </t>
  </si>
  <si>
    <t>Date of Separation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</si>
</sst>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9"/>
      <name val="Segoe UI"/>
    </font>
    <font>
      <sz val="9"/>
      <name val="Segoe UI"/>
      <family val="2"/>
    </font>
    <font>
      <b/>
      <sz val="9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>
      <alignment vertical="center"/>
    </xf>
    <xf numFmtId="164" fontId="0" fillId="0" borderId="0" xfId="0" applyNumberForma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4" fontId="0" fillId="0" borderId="0" xfId="0" applyNumberFormat="1">
      <alignment vertical="center"/>
    </xf>
    <xf numFmtId="14" fontId="1" fillId="0" borderId="0" xfId="0" applyNumberFormat="1" applyFont="1">
      <alignment vertic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H2" sqref="H2"/>
    </sheetView>
  </sheetViews>
  <sheetFormatPr defaultRowHeight="14" x14ac:dyDescent="0.4"/>
  <cols>
    <col min="1" max="1" width="17.69921875" customWidth="1"/>
    <col min="2" max="2" width="17.796875" customWidth="1"/>
    <col min="3" max="3" width="17.19921875" style="1" customWidth="1"/>
    <col min="4" max="4" width="13" style="3" customWidth="1"/>
    <col min="5" max="5" width="12.5" style="3" bestFit="1" customWidth="1"/>
    <col min="6" max="6" width="23.796875" bestFit="1" customWidth="1"/>
    <col min="8" max="8" width="11.19921875" customWidth="1"/>
  </cols>
  <sheetData>
    <row r="1" spans="1:8" s="10" customFormat="1" x14ac:dyDescent="0.4">
      <c r="A1" s="8" t="s">
        <v>0</v>
      </c>
      <c r="B1" s="8" t="s">
        <v>1</v>
      </c>
      <c r="C1" s="8" t="s">
        <v>2</v>
      </c>
      <c r="D1" s="9" t="s">
        <v>87</v>
      </c>
      <c r="E1" s="7" t="s">
        <v>140</v>
      </c>
      <c r="G1" s="8" t="s">
        <v>139</v>
      </c>
      <c r="H1" s="8" t="s">
        <v>141</v>
      </c>
    </row>
    <row r="2" spans="1:8" ht="13.9" customHeight="1" x14ac:dyDescent="0.4">
      <c r="A2" t="s">
        <v>3</v>
      </c>
      <c r="B2" t="s">
        <v>4</v>
      </c>
      <c r="C2" s="1">
        <f>DATE(2018,9,10)</f>
        <v>43353</v>
      </c>
      <c r="D2" s="3">
        <v>60000</v>
      </c>
      <c r="E2" s="3">
        <v>60000</v>
      </c>
      <c r="G2" t="s">
        <v>89</v>
      </c>
    </row>
    <row r="3" spans="1:8" ht="13.9" customHeight="1" x14ac:dyDescent="0.4">
      <c r="A3" t="s">
        <v>5</v>
      </c>
      <c r="B3" t="s">
        <v>6</v>
      </c>
      <c r="C3" s="1">
        <f>DATE(2019,9,5)</f>
        <v>43713</v>
      </c>
      <c r="D3" s="3">
        <v>182000</v>
      </c>
      <c r="E3" s="3">
        <v>182000</v>
      </c>
      <c r="G3" t="s">
        <v>89</v>
      </c>
    </row>
    <row r="4" spans="1:8" ht="13.9" customHeight="1" x14ac:dyDescent="0.4">
      <c r="A4" t="s">
        <v>7</v>
      </c>
      <c r="B4" t="s">
        <v>8</v>
      </c>
      <c r="C4" s="1">
        <f>DATE(2019,10,1)</f>
        <v>43739</v>
      </c>
      <c r="D4" s="3">
        <v>100000</v>
      </c>
      <c r="E4" s="3">
        <v>100000</v>
      </c>
      <c r="G4" t="s">
        <v>89</v>
      </c>
    </row>
    <row r="5" spans="1:8" ht="13.9" customHeight="1" x14ac:dyDescent="0.4">
      <c r="A5" t="s">
        <v>90</v>
      </c>
      <c r="B5" t="s">
        <v>6</v>
      </c>
      <c r="C5" s="1">
        <f>DATE(2018,3,5)</f>
        <v>43164</v>
      </c>
      <c r="D5" s="3">
        <v>72300</v>
      </c>
      <c r="E5" s="3">
        <v>72300</v>
      </c>
      <c r="G5" t="s">
        <v>88</v>
      </c>
      <c r="H5" s="5">
        <v>43448</v>
      </c>
    </row>
    <row r="6" spans="1:8" ht="13.9" customHeight="1" x14ac:dyDescent="0.4">
      <c r="A6" t="s">
        <v>9</v>
      </c>
      <c r="B6" t="s">
        <v>10</v>
      </c>
      <c r="C6" s="1">
        <f>DATE(2019,6,3)</f>
        <v>43619</v>
      </c>
      <c r="D6" s="3">
        <v>15</v>
      </c>
      <c r="E6" s="3">
        <v>15</v>
      </c>
      <c r="F6" s="2" t="s">
        <v>136</v>
      </c>
      <c r="G6" t="s">
        <v>89</v>
      </c>
    </row>
    <row r="7" spans="1:8" ht="13.9" customHeight="1" x14ac:dyDescent="0.4">
      <c r="A7" t="s">
        <v>91</v>
      </c>
      <c r="B7" t="s">
        <v>61</v>
      </c>
      <c r="C7" s="1">
        <f>DATE(2018,5,29)</f>
        <v>43249</v>
      </c>
      <c r="D7" s="3">
        <v>15</v>
      </c>
      <c r="E7" s="3">
        <v>15</v>
      </c>
      <c r="F7" s="2" t="s">
        <v>136</v>
      </c>
      <c r="G7" t="s">
        <v>88</v>
      </c>
      <c r="H7" s="5">
        <v>43335</v>
      </c>
    </row>
    <row r="8" spans="1:8" ht="13.9" customHeight="1" x14ac:dyDescent="0.4">
      <c r="A8" t="s">
        <v>92</v>
      </c>
      <c r="B8" t="s">
        <v>93</v>
      </c>
      <c r="C8" s="1">
        <f>DATE(2018,5,2)</f>
        <v>43222</v>
      </c>
      <c r="D8" s="3">
        <v>15</v>
      </c>
      <c r="E8" s="3">
        <v>15</v>
      </c>
      <c r="F8" s="2" t="s">
        <v>136</v>
      </c>
      <c r="G8" t="s">
        <v>88</v>
      </c>
      <c r="H8" s="5">
        <v>43322</v>
      </c>
    </row>
    <row r="9" spans="1:8" ht="13.9" customHeight="1" x14ac:dyDescent="0.4">
      <c r="A9" t="s">
        <v>94</v>
      </c>
      <c r="B9" t="s">
        <v>95</v>
      </c>
      <c r="C9" s="1">
        <f>DATE(2019,5,20)</f>
        <v>43605</v>
      </c>
      <c r="D9" s="3">
        <v>15</v>
      </c>
      <c r="E9" s="3">
        <v>15</v>
      </c>
      <c r="F9" s="2" t="s">
        <v>136</v>
      </c>
      <c r="G9" t="s">
        <v>88</v>
      </c>
      <c r="H9" s="5">
        <v>43686</v>
      </c>
    </row>
    <row r="10" spans="1:8" ht="13.9" customHeight="1" x14ac:dyDescent="0.4">
      <c r="A10" t="s">
        <v>11</v>
      </c>
      <c r="B10" t="s">
        <v>12</v>
      </c>
      <c r="C10" s="1">
        <f>DATE(2019,10,1)</f>
        <v>43739</v>
      </c>
      <c r="D10" s="3">
        <v>92500</v>
      </c>
      <c r="E10" s="3">
        <v>92500</v>
      </c>
      <c r="G10" t="s">
        <v>89</v>
      </c>
    </row>
    <row r="11" spans="1:8" ht="13.9" customHeight="1" x14ac:dyDescent="0.4">
      <c r="A11" t="s">
        <v>13</v>
      </c>
      <c r="B11" t="s">
        <v>14</v>
      </c>
      <c r="C11" s="1">
        <f>DATE(2018,11,13)</f>
        <v>43417</v>
      </c>
      <c r="D11" s="3">
        <v>90000</v>
      </c>
      <c r="E11" s="3">
        <v>90000</v>
      </c>
      <c r="G11" t="s">
        <v>89</v>
      </c>
    </row>
    <row r="12" spans="1:8" ht="13.9" customHeight="1" x14ac:dyDescent="0.4">
      <c r="A12" t="s">
        <v>15</v>
      </c>
      <c r="B12" t="s">
        <v>16</v>
      </c>
      <c r="C12" s="1">
        <f>DATE(2019,6,5)</f>
        <v>43621</v>
      </c>
      <c r="D12" s="3">
        <v>150000</v>
      </c>
      <c r="E12" s="3">
        <v>150000</v>
      </c>
      <c r="G12" t="s">
        <v>89</v>
      </c>
    </row>
    <row r="13" spans="1:8" ht="13.9" customHeight="1" x14ac:dyDescent="0.4">
      <c r="A13" t="s">
        <v>17</v>
      </c>
      <c r="B13" t="s">
        <v>18</v>
      </c>
      <c r="C13" s="1">
        <f>DATE(2018,7,9)</f>
        <v>43290</v>
      </c>
      <c r="D13" s="3">
        <v>60675</v>
      </c>
      <c r="E13" s="3">
        <v>68000</v>
      </c>
      <c r="G13" t="s">
        <v>89</v>
      </c>
    </row>
    <row r="14" spans="1:8" ht="13.9" customHeight="1" x14ac:dyDescent="0.4">
      <c r="A14" t="s">
        <v>19</v>
      </c>
      <c r="B14" t="s">
        <v>20</v>
      </c>
      <c r="C14" s="1">
        <f>DATE(2019,5,20)</f>
        <v>43605</v>
      </c>
      <c r="D14" s="3">
        <v>15</v>
      </c>
      <c r="E14" s="3">
        <v>15</v>
      </c>
      <c r="F14" s="2" t="s">
        <v>136</v>
      </c>
      <c r="G14" t="s">
        <v>89</v>
      </c>
    </row>
    <row r="15" spans="1:8" ht="13.9" customHeight="1" x14ac:dyDescent="0.4">
      <c r="A15" t="s">
        <v>21</v>
      </c>
      <c r="B15" t="s">
        <v>22</v>
      </c>
      <c r="C15" s="1">
        <f>DATE(2018,4,2)</f>
        <v>43192</v>
      </c>
      <c r="D15" s="3">
        <v>62000</v>
      </c>
      <c r="E15" s="3">
        <v>68200</v>
      </c>
      <c r="G15" t="s">
        <v>89</v>
      </c>
    </row>
    <row r="16" spans="1:8" ht="13.9" customHeight="1" x14ac:dyDescent="0.4">
      <c r="A16" t="s">
        <v>96</v>
      </c>
      <c r="B16" t="s">
        <v>97</v>
      </c>
      <c r="C16" s="1">
        <f>DATE(2019,6,5)</f>
        <v>43621</v>
      </c>
      <c r="D16" s="3">
        <v>15</v>
      </c>
      <c r="E16" s="3">
        <v>15</v>
      </c>
      <c r="F16" s="2" t="s">
        <v>136</v>
      </c>
      <c r="G16" t="s">
        <v>88</v>
      </c>
      <c r="H16" s="5">
        <v>43696</v>
      </c>
    </row>
    <row r="17" spans="1:8" ht="13.9" customHeight="1" x14ac:dyDescent="0.4">
      <c r="A17" t="s">
        <v>23</v>
      </c>
      <c r="B17" t="s">
        <v>24</v>
      </c>
      <c r="C17" s="1">
        <f>DATE(2019,2,11)</f>
        <v>43507</v>
      </c>
      <c r="D17" s="3">
        <v>140000</v>
      </c>
      <c r="E17" s="3">
        <v>157000</v>
      </c>
      <c r="G17" t="s">
        <v>89</v>
      </c>
    </row>
    <row r="18" spans="1:8" ht="13.9" customHeight="1" x14ac:dyDescent="0.4">
      <c r="A18" t="s">
        <v>25</v>
      </c>
      <c r="B18" t="s">
        <v>26</v>
      </c>
      <c r="C18" s="1">
        <f>DATE(2019,7,22)</f>
        <v>43668</v>
      </c>
      <c r="D18" s="3">
        <v>65000</v>
      </c>
      <c r="E18" s="3">
        <v>65000</v>
      </c>
      <c r="G18" t="s">
        <v>89</v>
      </c>
    </row>
    <row r="19" spans="1:8" ht="13.9" customHeight="1" x14ac:dyDescent="0.4">
      <c r="A19" t="s">
        <v>27</v>
      </c>
      <c r="B19" t="s">
        <v>28</v>
      </c>
      <c r="C19" s="1">
        <f>DATE(2019,9,23)</f>
        <v>43731</v>
      </c>
      <c r="D19" s="3">
        <v>15</v>
      </c>
      <c r="E19" s="3">
        <v>15</v>
      </c>
      <c r="F19" s="2" t="s">
        <v>136</v>
      </c>
      <c r="G19" t="s">
        <v>89</v>
      </c>
    </row>
    <row r="20" spans="1:8" ht="13.9" customHeight="1" x14ac:dyDescent="0.4">
      <c r="A20" t="s">
        <v>98</v>
      </c>
      <c r="B20" t="s">
        <v>99</v>
      </c>
      <c r="C20" s="1">
        <f>DATE(2019,4,1)</f>
        <v>43556</v>
      </c>
      <c r="D20" s="3">
        <v>125000</v>
      </c>
      <c r="E20" s="3">
        <v>125000</v>
      </c>
      <c r="G20" t="s">
        <v>88</v>
      </c>
      <c r="H20" s="5">
        <v>43651</v>
      </c>
    </row>
    <row r="21" spans="1:8" ht="13.9" customHeight="1" x14ac:dyDescent="0.4">
      <c r="A21" t="s">
        <v>29</v>
      </c>
      <c r="B21" t="s">
        <v>30</v>
      </c>
      <c r="C21" s="1">
        <f>DATE(2019,5,20)</f>
        <v>43605</v>
      </c>
      <c r="D21" s="3">
        <v>125000</v>
      </c>
      <c r="E21" s="3">
        <v>125000</v>
      </c>
      <c r="G21" t="s">
        <v>89</v>
      </c>
    </row>
    <row r="22" spans="1:8" ht="13.9" customHeight="1" x14ac:dyDescent="0.4">
      <c r="A22" t="s">
        <v>31</v>
      </c>
      <c r="B22" t="s">
        <v>32</v>
      </c>
      <c r="C22" s="1">
        <f>DATE(2019,9,9)</f>
        <v>43717</v>
      </c>
      <c r="D22" s="3">
        <v>92500</v>
      </c>
      <c r="E22" s="3">
        <v>92500</v>
      </c>
      <c r="G22" t="s">
        <v>89</v>
      </c>
    </row>
    <row r="23" spans="1:8" ht="13.9" customHeight="1" x14ac:dyDescent="0.4">
      <c r="A23" t="s">
        <v>100</v>
      </c>
      <c r="B23" t="s">
        <v>101</v>
      </c>
      <c r="C23" s="1">
        <f>DATE(2019,5,20)</f>
        <v>43605</v>
      </c>
      <c r="D23" s="3">
        <v>15</v>
      </c>
      <c r="E23" s="3">
        <v>15</v>
      </c>
      <c r="F23" s="2" t="s">
        <v>136</v>
      </c>
      <c r="G23" t="s">
        <v>88</v>
      </c>
      <c r="H23" s="5">
        <v>43691</v>
      </c>
    </row>
    <row r="24" spans="1:8" ht="13.9" customHeight="1" x14ac:dyDescent="0.4">
      <c r="A24" t="s">
        <v>33</v>
      </c>
      <c r="B24" t="s">
        <v>34</v>
      </c>
      <c r="C24" s="1">
        <f>DATE(2018,7,23)</f>
        <v>43304</v>
      </c>
      <c r="D24" s="3">
        <v>100000</v>
      </c>
      <c r="E24" s="3">
        <v>100000</v>
      </c>
      <c r="G24" t="s">
        <v>89</v>
      </c>
    </row>
    <row r="25" spans="1:8" ht="13.9" customHeight="1" x14ac:dyDescent="0.4">
      <c r="A25" t="s">
        <v>102</v>
      </c>
      <c r="B25" t="s">
        <v>103</v>
      </c>
      <c r="C25" s="1">
        <f>DATE(2019,5,20)</f>
        <v>43605</v>
      </c>
      <c r="D25" s="3">
        <v>15</v>
      </c>
      <c r="E25" s="3">
        <v>15</v>
      </c>
      <c r="F25" s="2" t="s">
        <v>136</v>
      </c>
      <c r="G25" t="s">
        <v>88</v>
      </c>
      <c r="H25" s="5">
        <v>43693</v>
      </c>
    </row>
    <row r="26" spans="1:8" ht="13.9" customHeight="1" x14ac:dyDescent="0.4">
      <c r="A26" t="s">
        <v>104</v>
      </c>
      <c r="B26" t="s">
        <v>53</v>
      </c>
      <c r="C26" s="1">
        <f>DATE(2018,5,29)</f>
        <v>43249</v>
      </c>
      <c r="D26" s="3">
        <v>15</v>
      </c>
      <c r="E26" s="3">
        <v>15</v>
      </c>
      <c r="F26" s="2" t="s">
        <v>136</v>
      </c>
      <c r="G26" t="s">
        <v>88</v>
      </c>
      <c r="H26" s="5">
        <v>43455</v>
      </c>
    </row>
    <row r="27" spans="1:8" ht="13.9" customHeight="1" x14ac:dyDescent="0.4">
      <c r="A27" t="s">
        <v>35</v>
      </c>
      <c r="B27" t="s">
        <v>36</v>
      </c>
      <c r="C27" s="1">
        <f>DATE(2019,9,16)</f>
        <v>43724</v>
      </c>
      <c r="D27" s="3">
        <v>15</v>
      </c>
      <c r="E27" s="3">
        <v>15</v>
      </c>
      <c r="F27" s="2" t="s">
        <v>136</v>
      </c>
      <c r="G27" t="s">
        <v>89</v>
      </c>
    </row>
    <row r="28" spans="1:8" ht="13.9" customHeight="1" x14ac:dyDescent="0.4">
      <c r="A28" t="s">
        <v>105</v>
      </c>
      <c r="B28" t="s">
        <v>106</v>
      </c>
      <c r="C28" s="1">
        <f>DATE(2018,10,29)</f>
        <v>43402</v>
      </c>
      <c r="D28" s="3">
        <v>90000</v>
      </c>
      <c r="E28" s="3">
        <v>90000</v>
      </c>
      <c r="G28" t="s">
        <v>88</v>
      </c>
      <c r="H28" s="5">
        <v>43536</v>
      </c>
    </row>
    <row r="29" spans="1:8" ht="13.9" customHeight="1" x14ac:dyDescent="0.4">
      <c r="A29" t="s">
        <v>37</v>
      </c>
      <c r="B29" t="s">
        <v>38</v>
      </c>
      <c r="C29" s="1">
        <f>DATE(2019,10,1)</f>
        <v>43739</v>
      </c>
      <c r="D29" s="3">
        <v>60675</v>
      </c>
      <c r="E29" s="3">
        <v>60675</v>
      </c>
      <c r="G29" t="s">
        <v>89</v>
      </c>
    </row>
    <row r="30" spans="1:8" ht="13.9" customHeight="1" x14ac:dyDescent="0.4">
      <c r="A30" t="s">
        <v>39</v>
      </c>
      <c r="B30" t="s">
        <v>40</v>
      </c>
      <c r="C30" s="1">
        <f>DATE(2019,3,11)</f>
        <v>43535</v>
      </c>
      <c r="D30" s="3">
        <v>140000</v>
      </c>
      <c r="E30" s="3">
        <v>140000</v>
      </c>
      <c r="G30" t="s">
        <v>89</v>
      </c>
    </row>
    <row r="31" spans="1:8" ht="13.9" customHeight="1" x14ac:dyDescent="0.4">
      <c r="A31" t="s">
        <v>41</v>
      </c>
      <c r="B31" t="s">
        <v>42</v>
      </c>
      <c r="C31" s="1">
        <f>DATE(2019,8,19)</f>
        <v>43696</v>
      </c>
      <c r="D31" s="3">
        <v>85000</v>
      </c>
      <c r="E31" s="3">
        <v>85000</v>
      </c>
      <c r="G31" t="s">
        <v>89</v>
      </c>
    </row>
    <row r="32" spans="1:8" ht="13.9" customHeight="1" x14ac:dyDescent="0.4">
      <c r="A32" t="s">
        <v>43</v>
      </c>
      <c r="B32" t="s">
        <v>44</v>
      </c>
      <c r="C32" s="1">
        <f>DATE(2019,1,14)</f>
        <v>43479</v>
      </c>
      <c r="D32" s="3">
        <v>80335</v>
      </c>
      <c r="E32" s="3">
        <v>80335</v>
      </c>
      <c r="G32" t="s">
        <v>89</v>
      </c>
    </row>
    <row r="33" spans="1:8" ht="13.9" customHeight="1" x14ac:dyDescent="0.4">
      <c r="A33" t="s">
        <v>107</v>
      </c>
      <c r="B33" t="s">
        <v>108</v>
      </c>
      <c r="C33" s="1">
        <f>DATE(2019,4,22)</f>
        <v>43577</v>
      </c>
      <c r="D33" s="3">
        <v>62500</v>
      </c>
      <c r="E33" s="3">
        <v>62500</v>
      </c>
      <c r="G33" t="s">
        <v>88</v>
      </c>
      <c r="H33" s="5">
        <v>43677</v>
      </c>
    </row>
    <row r="34" spans="1:8" ht="13.9" customHeight="1" x14ac:dyDescent="0.4">
      <c r="A34" t="s">
        <v>45</v>
      </c>
      <c r="B34" t="s">
        <v>46</v>
      </c>
      <c r="C34" s="1">
        <f>DATE(2018,7,30)</f>
        <v>43311</v>
      </c>
      <c r="D34" s="3">
        <v>100000</v>
      </c>
      <c r="E34" s="3">
        <v>100000</v>
      </c>
      <c r="G34" t="s">
        <v>89</v>
      </c>
    </row>
    <row r="35" spans="1:8" ht="13.9" customHeight="1" x14ac:dyDescent="0.4">
      <c r="A35" t="s">
        <v>47</v>
      </c>
      <c r="B35" t="s">
        <v>10</v>
      </c>
      <c r="C35" s="1">
        <f>DATE(2018,12,3)</f>
        <v>43437</v>
      </c>
      <c r="D35" s="3">
        <v>110000</v>
      </c>
      <c r="E35" s="3">
        <v>110000</v>
      </c>
      <c r="G35" t="s">
        <v>89</v>
      </c>
    </row>
    <row r="36" spans="1:8" ht="13.9" customHeight="1" x14ac:dyDescent="0.4">
      <c r="A36" t="s">
        <v>109</v>
      </c>
      <c r="B36" t="s">
        <v>110</v>
      </c>
      <c r="C36" s="1">
        <f>DATE(2019,6,5)</f>
        <v>43621</v>
      </c>
      <c r="D36" s="3">
        <v>15</v>
      </c>
      <c r="E36" s="3">
        <v>15</v>
      </c>
      <c r="F36" s="2" t="s">
        <v>136</v>
      </c>
      <c r="G36" t="s">
        <v>88</v>
      </c>
      <c r="H36" s="5">
        <v>43693</v>
      </c>
    </row>
    <row r="37" spans="1:8" ht="13.9" customHeight="1" x14ac:dyDescent="0.4">
      <c r="A37" t="s">
        <v>111</v>
      </c>
      <c r="B37" t="s">
        <v>112</v>
      </c>
      <c r="C37" s="1">
        <f>DATE(2018,1,29)</f>
        <v>43129</v>
      </c>
      <c r="D37" s="3">
        <v>102000</v>
      </c>
      <c r="E37" s="3">
        <v>148000</v>
      </c>
      <c r="G37" t="s">
        <v>88</v>
      </c>
      <c r="H37" s="5">
        <v>43481</v>
      </c>
    </row>
    <row r="38" spans="1:8" ht="13.9" customHeight="1" x14ac:dyDescent="0.4">
      <c r="A38" t="s">
        <v>48</v>
      </c>
      <c r="B38" t="s">
        <v>49</v>
      </c>
      <c r="C38" s="1">
        <f>DATE(2019,7,15)</f>
        <v>43661</v>
      </c>
      <c r="D38" s="3">
        <v>80000</v>
      </c>
      <c r="E38" s="3">
        <v>80000</v>
      </c>
      <c r="G38" t="s">
        <v>89</v>
      </c>
    </row>
    <row r="39" spans="1:8" ht="13.9" customHeight="1" x14ac:dyDescent="0.4">
      <c r="A39" t="s">
        <v>50</v>
      </c>
      <c r="B39" t="s">
        <v>51</v>
      </c>
      <c r="C39" s="1">
        <f>DATE(2019,9,24)</f>
        <v>43732</v>
      </c>
      <c r="D39" s="3">
        <v>125000</v>
      </c>
      <c r="E39" s="3">
        <v>125000</v>
      </c>
      <c r="G39" t="s">
        <v>89</v>
      </c>
    </row>
    <row r="40" spans="1:8" ht="13.9" customHeight="1" x14ac:dyDescent="0.4">
      <c r="A40" t="s">
        <v>52</v>
      </c>
      <c r="B40" t="s">
        <v>53</v>
      </c>
      <c r="C40" s="1">
        <f>DATE(2018,11,19)</f>
        <v>43423</v>
      </c>
      <c r="D40" s="3">
        <v>75000</v>
      </c>
      <c r="E40" s="3">
        <v>75000</v>
      </c>
      <c r="G40" t="s">
        <v>89</v>
      </c>
    </row>
    <row r="41" spans="1:8" ht="13.9" customHeight="1" x14ac:dyDescent="0.4">
      <c r="A41" t="s">
        <v>113</v>
      </c>
      <c r="B41" t="s">
        <v>114</v>
      </c>
      <c r="C41" s="1">
        <f>DATE(2018,5,29)</f>
        <v>43249</v>
      </c>
      <c r="D41" s="3">
        <v>15</v>
      </c>
      <c r="E41" s="3">
        <v>15</v>
      </c>
      <c r="F41" s="2" t="s">
        <v>136</v>
      </c>
      <c r="G41" t="s">
        <v>88</v>
      </c>
      <c r="H41" s="5">
        <v>43322</v>
      </c>
    </row>
    <row r="42" spans="1:8" ht="13.9" customHeight="1" x14ac:dyDescent="0.4">
      <c r="A42" t="s">
        <v>115</v>
      </c>
      <c r="B42" t="s">
        <v>116</v>
      </c>
      <c r="C42" s="1">
        <f>DATE(2018,3,28)</f>
        <v>43187</v>
      </c>
      <c r="D42" s="3">
        <v>140000</v>
      </c>
      <c r="E42" s="3">
        <v>157000</v>
      </c>
      <c r="G42" t="s">
        <v>88</v>
      </c>
      <c r="H42" s="5">
        <v>43742</v>
      </c>
    </row>
    <row r="43" spans="1:8" ht="13.9" customHeight="1" x14ac:dyDescent="0.4">
      <c r="A43" t="s">
        <v>54</v>
      </c>
      <c r="B43" t="s">
        <v>55</v>
      </c>
      <c r="C43" s="1">
        <f>DATE(2019,6,17)</f>
        <v>43633</v>
      </c>
      <c r="D43" s="3">
        <v>92387</v>
      </c>
      <c r="E43" s="3">
        <v>92387</v>
      </c>
      <c r="G43" t="s">
        <v>89</v>
      </c>
    </row>
    <row r="44" spans="1:8" ht="13.9" customHeight="1" x14ac:dyDescent="0.4">
      <c r="A44" t="s">
        <v>56</v>
      </c>
      <c r="B44" t="s">
        <v>57</v>
      </c>
      <c r="C44" s="1">
        <f>DATE(2019,1,2)</f>
        <v>43467</v>
      </c>
      <c r="D44" s="3">
        <v>64000</v>
      </c>
      <c r="E44" s="3">
        <v>64000</v>
      </c>
      <c r="G44" t="s">
        <v>89</v>
      </c>
    </row>
    <row r="45" spans="1:8" ht="13.9" customHeight="1" x14ac:dyDescent="0.4">
      <c r="A45" t="s">
        <v>117</v>
      </c>
      <c r="B45" t="s">
        <v>118</v>
      </c>
      <c r="C45" s="1">
        <f>DATE(2019,3,12)</f>
        <v>43536</v>
      </c>
      <c r="D45" s="3">
        <v>15</v>
      </c>
      <c r="E45" s="3">
        <v>15</v>
      </c>
      <c r="F45" s="2" t="s">
        <v>136</v>
      </c>
      <c r="G45" t="s">
        <v>88</v>
      </c>
      <c r="H45" s="5">
        <v>43614</v>
      </c>
    </row>
    <row r="46" spans="1:8" ht="13.9" customHeight="1" x14ac:dyDescent="0.4">
      <c r="A46" t="s">
        <v>119</v>
      </c>
      <c r="B46" t="s">
        <v>120</v>
      </c>
      <c r="C46" s="1">
        <f>DATE(2019,6,3)</f>
        <v>43619</v>
      </c>
      <c r="D46" s="3">
        <v>15</v>
      </c>
      <c r="E46" s="3">
        <v>15</v>
      </c>
      <c r="F46" s="2" t="s">
        <v>136</v>
      </c>
      <c r="G46" t="s">
        <v>88</v>
      </c>
      <c r="H46" s="5">
        <v>43693</v>
      </c>
    </row>
    <row r="47" spans="1:8" ht="13.9" customHeight="1" x14ac:dyDescent="0.4">
      <c r="A47" t="s">
        <v>121</v>
      </c>
      <c r="B47" t="s">
        <v>122</v>
      </c>
      <c r="C47" s="1">
        <f>DATE(2018,12,3)</f>
        <v>43437</v>
      </c>
      <c r="D47" s="3">
        <v>90000</v>
      </c>
      <c r="E47" s="3">
        <v>90000</v>
      </c>
      <c r="G47" t="s">
        <v>88</v>
      </c>
      <c r="H47" s="6">
        <v>43482</v>
      </c>
    </row>
    <row r="48" spans="1:8" x14ac:dyDescent="0.4">
      <c r="A48" t="s">
        <v>58</v>
      </c>
      <c r="B48" t="s">
        <v>59</v>
      </c>
      <c r="C48" s="1">
        <f>DATE(2019,5,6)</f>
        <v>43591</v>
      </c>
      <c r="D48" s="3">
        <v>132000</v>
      </c>
      <c r="E48" s="3">
        <v>132000</v>
      </c>
      <c r="G48" t="s">
        <v>89</v>
      </c>
    </row>
    <row r="49" spans="1:8" x14ac:dyDescent="0.4">
      <c r="A49" t="s">
        <v>123</v>
      </c>
      <c r="B49" t="s">
        <v>124</v>
      </c>
      <c r="C49" s="1">
        <f>DATE(2018,6,4)</f>
        <v>43255</v>
      </c>
      <c r="D49" s="3">
        <v>15</v>
      </c>
      <c r="E49" s="3">
        <v>15</v>
      </c>
      <c r="F49" s="2" t="s">
        <v>136</v>
      </c>
      <c r="G49" t="s">
        <v>88</v>
      </c>
      <c r="H49" s="5">
        <v>43329</v>
      </c>
    </row>
    <row r="50" spans="1:8" x14ac:dyDescent="0.4">
      <c r="A50" t="s">
        <v>123</v>
      </c>
      <c r="B50" t="s">
        <v>125</v>
      </c>
      <c r="C50" s="1">
        <f>DATE(2019,5,20)</f>
        <v>43605</v>
      </c>
      <c r="D50" s="3">
        <v>15</v>
      </c>
      <c r="E50" s="3">
        <v>15</v>
      </c>
      <c r="F50" s="2" t="s">
        <v>136</v>
      </c>
      <c r="G50" t="s">
        <v>88</v>
      </c>
      <c r="H50" s="5">
        <v>43693</v>
      </c>
    </row>
    <row r="51" spans="1:8" x14ac:dyDescent="0.4">
      <c r="A51" t="s">
        <v>60</v>
      </c>
      <c r="B51" t="s">
        <v>61</v>
      </c>
      <c r="C51" s="1">
        <f>DATE(2019,6,3)</f>
        <v>43619</v>
      </c>
      <c r="D51" s="3">
        <v>140000</v>
      </c>
      <c r="E51" s="3">
        <v>140000</v>
      </c>
      <c r="G51" t="s">
        <v>89</v>
      </c>
    </row>
    <row r="52" spans="1:8" x14ac:dyDescent="0.4">
      <c r="A52" t="s">
        <v>126</v>
      </c>
      <c r="B52" t="s">
        <v>127</v>
      </c>
      <c r="C52" s="1">
        <f>DATE(2019,5,20)</f>
        <v>43605</v>
      </c>
      <c r="D52" s="3">
        <v>15</v>
      </c>
      <c r="E52" s="3">
        <v>15</v>
      </c>
      <c r="F52" s="2" t="s">
        <v>136</v>
      </c>
      <c r="G52" t="s">
        <v>88</v>
      </c>
      <c r="H52" s="5">
        <v>43691</v>
      </c>
    </row>
    <row r="53" spans="1:8" x14ac:dyDescent="0.4">
      <c r="A53" t="s">
        <v>128</v>
      </c>
      <c r="B53" t="s">
        <v>129</v>
      </c>
      <c r="C53" s="1">
        <f>DATE(2018,1,16)</f>
        <v>43116</v>
      </c>
      <c r="D53" s="3">
        <v>102000</v>
      </c>
      <c r="E53" s="3">
        <v>102000</v>
      </c>
      <c r="G53" t="s">
        <v>88</v>
      </c>
      <c r="H53" s="5">
        <v>43154</v>
      </c>
    </row>
    <row r="54" spans="1:8" x14ac:dyDescent="0.4">
      <c r="A54" t="s">
        <v>62</v>
      </c>
      <c r="B54" t="s">
        <v>10</v>
      </c>
      <c r="C54" s="1">
        <f>DATE(2019,1,21)</f>
        <v>43486</v>
      </c>
      <c r="D54" s="3">
        <v>70000</v>
      </c>
      <c r="E54" s="3">
        <v>85000</v>
      </c>
      <c r="G54" t="s">
        <v>89</v>
      </c>
    </row>
    <row r="55" spans="1:8" x14ac:dyDescent="0.4">
      <c r="A55" t="s">
        <v>63</v>
      </c>
      <c r="B55" t="s">
        <v>51</v>
      </c>
      <c r="C55" s="1">
        <f>DATE(2018,4,4)</f>
        <v>43194</v>
      </c>
      <c r="D55" s="3">
        <v>63</v>
      </c>
      <c r="E55" s="3">
        <v>63</v>
      </c>
      <c r="F55" s="2" t="s">
        <v>138</v>
      </c>
      <c r="G55" t="s">
        <v>89</v>
      </c>
    </row>
    <row r="56" spans="1:8" x14ac:dyDescent="0.4">
      <c r="A56" t="s">
        <v>64</v>
      </c>
      <c r="B56" t="s">
        <v>65</v>
      </c>
      <c r="C56" s="1">
        <f>DATE(2019,4,23)</f>
        <v>43578</v>
      </c>
      <c r="D56" s="3">
        <v>110000</v>
      </c>
      <c r="E56" s="3">
        <v>110000</v>
      </c>
      <c r="G56" t="s">
        <v>89</v>
      </c>
    </row>
    <row r="57" spans="1:8" x14ac:dyDescent="0.4">
      <c r="A57" t="s">
        <v>130</v>
      </c>
      <c r="B57" t="s">
        <v>131</v>
      </c>
      <c r="C57" s="1">
        <f>DATE(2018,5,29)</f>
        <v>43249</v>
      </c>
      <c r="D57" s="3">
        <v>15</v>
      </c>
      <c r="E57" s="3">
        <v>15</v>
      </c>
      <c r="F57" s="2" t="s">
        <v>136</v>
      </c>
      <c r="G57" t="s">
        <v>88</v>
      </c>
      <c r="H57" s="5">
        <v>43336</v>
      </c>
    </row>
    <row r="58" spans="1:8" x14ac:dyDescent="0.4">
      <c r="A58" t="s">
        <v>66</v>
      </c>
      <c r="B58" t="s">
        <v>67</v>
      </c>
      <c r="C58" s="1">
        <f>DATE(2018,5,7)</f>
        <v>43227</v>
      </c>
      <c r="D58" s="3">
        <v>180000</v>
      </c>
      <c r="E58" s="3">
        <v>180000</v>
      </c>
      <c r="G58" t="s">
        <v>89</v>
      </c>
    </row>
    <row r="59" spans="1:8" x14ac:dyDescent="0.4">
      <c r="A59" t="s">
        <v>68</v>
      </c>
      <c r="B59" t="s">
        <v>69</v>
      </c>
      <c r="C59">
        <f>DATE(2019,2,4)</f>
        <v>43500</v>
      </c>
      <c r="D59" s="11">
        <v>15</v>
      </c>
      <c r="E59">
        <v>58000</v>
      </c>
      <c r="F59" t="s">
        <v>137</v>
      </c>
      <c r="G59" t="s">
        <v>89</v>
      </c>
    </row>
    <row r="60" spans="1:8" x14ac:dyDescent="0.4">
      <c r="A60" t="s">
        <v>70</v>
      </c>
      <c r="B60" t="s">
        <v>71</v>
      </c>
      <c r="C60" s="1">
        <f>DATE(2019,8,12)</f>
        <v>43689</v>
      </c>
      <c r="D60" s="3">
        <v>92000</v>
      </c>
      <c r="E60" s="3">
        <v>92000</v>
      </c>
      <c r="G60" t="s">
        <v>89</v>
      </c>
    </row>
    <row r="61" spans="1:8" x14ac:dyDescent="0.4">
      <c r="A61" t="s">
        <v>72</v>
      </c>
      <c r="B61" t="s">
        <v>73</v>
      </c>
      <c r="C61" s="1">
        <f>DATE(2018,12,3)</f>
        <v>43437</v>
      </c>
      <c r="D61" s="3">
        <v>85000</v>
      </c>
      <c r="E61" s="3">
        <v>85000</v>
      </c>
      <c r="G61" t="s">
        <v>89</v>
      </c>
    </row>
    <row r="62" spans="1:8" x14ac:dyDescent="0.4">
      <c r="A62" t="s">
        <v>74</v>
      </c>
      <c r="B62" t="s">
        <v>30</v>
      </c>
      <c r="C62" s="1">
        <f>DATE(2018,5,8)</f>
        <v>43228</v>
      </c>
      <c r="D62" s="3">
        <v>65000</v>
      </c>
      <c r="E62" s="3">
        <v>65000</v>
      </c>
      <c r="G62" t="s">
        <v>89</v>
      </c>
    </row>
    <row r="63" spans="1:8" x14ac:dyDescent="0.4">
      <c r="A63" t="s">
        <v>75</v>
      </c>
      <c r="B63" t="s">
        <v>14</v>
      </c>
      <c r="C63" s="1">
        <f>DATE(2019,3,11)</f>
        <v>43535</v>
      </c>
      <c r="D63" s="3">
        <v>85000</v>
      </c>
      <c r="E63" s="3">
        <v>85000</v>
      </c>
      <c r="G63" t="s">
        <v>89</v>
      </c>
    </row>
    <row r="64" spans="1:8" x14ac:dyDescent="0.4">
      <c r="A64" t="s">
        <v>76</v>
      </c>
      <c r="B64" t="s">
        <v>77</v>
      </c>
      <c r="C64" s="1">
        <f>DATE(2018,2,20)</f>
        <v>43151</v>
      </c>
      <c r="D64" s="3">
        <v>225000</v>
      </c>
      <c r="E64" s="3">
        <v>225000</v>
      </c>
      <c r="G64" t="s">
        <v>89</v>
      </c>
    </row>
    <row r="65" spans="1:8" x14ac:dyDescent="0.4">
      <c r="A65" t="s">
        <v>132</v>
      </c>
      <c r="B65" t="s">
        <v>133</v>
      </c>
      <c r="C65" s="1">
        <f>DATE(2019,5,20)</f>
        <v>43605</v>
      </c>
      <c r="D65" s="3">
        <v>15</v>
      </c>
      <c r="E65" s="3">
        <v>15</v>
      </c>
      <c r="F65" s="2" t="s">
        <v>136</v>
      </c>
      <c r="G65" t="s">
        <v>88</v>
      </c>
      <c r="H65" s="5">
        <v>43605</v>
      </c>
    </row>
    <row r="66" spans="1:8" x14ac:dyDescent="0.4">
      <c r="A66" t="s">
        <v>78</v>
      </c>
      <c r="B66" t="s">
        <v>79</v>
      </c>
      <c r="C66" s="1">
        <f>DATE(2019,9,9)</f>
        <v>43717</v>
      </c>
      <c r="D66" s="3">
        <v>75000</v>
      </c>
      <c r="E66" s="3">
        <v>75000</v>
      </c>
      <c r="G66" t="s">
        <v>89</v>
      </c>
    </row>
    <row r="67" spans="1:8" x14ac:dyDescent="0.4">
      <c r="A67" t="s">
        <v>134</v>
      </c>
      <c r="B67" t="s">
        <v>135</v>
      </c>
      <c r="C67" s="1">
        <f>DATE(2018,6,4)</f>
        <v>43255</v>
      </c>
      <c r="D67" s="3">
        <v>15</v>
      </c>
      <c r="E67" s="3">
        <v>15</v>
      </c>
      <c r="F67" s="2" t="s">
        <v>136</v>
      </c>
      <c r="G67" t="s">
        <v>88</v>
      </c>
      <c r="H67" s="5">
        <v>43447</v>
      </c>
    </row>
    <row r="68" spans="1:8" x14ac:dyDescent="0.4">
      <c r="A68" t="s">
        <v>80</v>
      </c>
      <c r="B68" t="s">
        <v>81</v>
      </c>
      <c r="C68" s="1">
        <f>DATE(2019,9,30)</f>
        <v>43738</v>
      </c>
      <c r="D68" s="3">
        <v>15</v>
      </c>
      <c r="E68" s="3">
        <v>15</v>
      </c>
      <c r="F68" s="2" t="s">
        <v>136</v>
      </c>
      <c r="G68" t="s">
        <v>89</v>
      </c>
    </row>
    <row r="69" spans="1:8" x14ac:dyDescent="0.4">
      <c r="A69" t="s">
        <v>82</v>
      </c>
      <c r="B69" t="s">
        <v>83</v>
      </c>
      <c r="C69" s="1">
        <f>DATE(2019,7,1)</f>
        <v>43647</v>
      </c>
      <c r="D69" s="3">
        <v>125000</v>
      </c>
      <c r="E69" s="3">
        <v>125000</v>
      </c>
      <c r="G69" t="s">
        <v>89</v>
      </c>
    </row>
    <row r="70" spans="1:8" x14ac:dyDescent="0.4">
      <c r="A70" t="s">
        <v>84</v>
      </c>
      <c r="B70" t="s">
        <v>32</v>
      </c>
      <c r="C70" s="1">
        <f>DATE(2019,9,30)</f>
        <v>43738</v>
      </c>
      <c r="D70" s="3">
        <v>15</v>
      </c>
      <c r="E70" s="3">
        <v>15</v>
      </c>
      <c r="F70" s="2" t="s">
        <v>136</v>
      </c>
      <c r="G70" t="s">
        <v>89</v>
      </c>
    </row>
    <row r="71" spans="1:8" x14ac:dyDescent="0.4">
      <c r="A71" t="s">
        <v>85</v>
      </c>
      <c r="B71" t="s">
        <v>86</v>
      </c>
      <c r="C71" s="1">
        <f>DATE(2019,9,27)</f>
        <v>43735</v>
      </c>
      <c r="D71" s="4">
        <v>130000</v>
      </c>
      <c r="E71" s="3">
        <v>130000</v>
      </c>
      <c r="G71" t="s">
        <v>89</v>
      </c>
    </row>
  </sheetData>
  <sortState xmlns:xlrd2="http://schemas.microsoft.com/office/spreadsheetml/2017/richdata2" ref="A2:F75">
    <sortCondition ref="A2:A75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0DBD57A3C1F646ADF9595267A1B407" ma:contentTypeVersion="2" ma:contentTypeDescription="Create a new document." ma:contentTypeScope="" ma:versionID="091c16ff3ae18a080e3592d3a58315da">
  <xsd:schema xmlns:xsd="http://www.w3.org/2001/XMLSchema" xmlns:xs="http://www.w3.org/2001/XMLSchema" xmlns:p="http://schemas.microsoft.com/office/2006/metadata/properties" xmlns:ns3="6bc481ef-c6f2-4ffd-932f-2ace26d85a9f" targetNamespace="http://schemas.microsoft.com/office/2006/metadata/properties" ma:root="true" ma:fieldsID="77fd090dec4b11c21e8ba4764c27d722" ns3:_="">
    <xsd:import namespace="6bc481ef-c6f2-4ffd-932f-2ace26d85a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481ef-c6f2-4ffd-932f-2ace26d85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7A8705-1B53-486F-A5E0-825726DE1E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481ef-c6f2-4ffd-932f-2ace26d85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C5D0F7-0A8B-4749-84DB-F6BDDEA6793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bc481ef-c6f2-4ffd-932f-2ace26d85a9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495CD4-77AA-45FE-A21D-5428AFD479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 Position - Weekly Compa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Claudette Stout</dc:creator>
  <cp:lastModifiedBy>Stephen Innamorato</cp:lastModifiedBy>
  <dcterms:created xsi:type="dcterms:W3CDTF">2019-10-15T17:44:46Z</dcterms:created>
  <dcterms:modified xsi:type="dcterms:W3CDTF">2019-10-21T15:13:43Z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0x010100440DBD57A3C1F646ADF9595267A1B407</vt:lpwstr>
  </property>
</Properties>
</file>