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4" codeName="{A21196BD-C3A1-11ED-6554-D22D5F7347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keith/Library/CloudStorage/GoogleDrive-kpresty@gmail.com/My Drive/_LOCALS/JAMSBURG EA/_NEGOTIATIONS 2023-24/GUIDES/"/>
    </mc:Choice>
  </mc:AlternateContent>
  <xr:revisionPtr revIDLastSave="0" documentId="13_ncr:1_{E8F04C32-9AF3-004F-B802-F1852EBBFB0C}" xr6:coauthVersionLast="47" xr6:coauthVersionMax="47" xr10:uidLastSave="{00000000-0000-0000-0000-000000000000}"/>
  <bookViews>
    <workbookView xWindow="0" yWindow="760" windowWidth="34560" windowHeight="21580" tabRatio="599" xr2:uid="{00000000-000D-0000-FFFF-FFFF00000000}"/>
  </bookViews>
  <sheets>
    <sheet name="Teach" sheetId="20" r:id="rId1"/>
    <sheet name="NoGuide" sheetId="19" r:id="rId2"/>
  </sheets>
  <externalReferences>
    <externalReference r:id="rId3"/>
  </externalReferences>
  <definedNames>
    <definedName name="BOE_1yr" localSheetId="0">Teach!$A$3:$G$30,Teach!$H$3:$N$30</definedName>
    <definedName name="BOE_2yr" localSheetId="0">Teach!$A$3:$G$30,Teach!$H$3:$N$30,Teach!$O$3:$U$30</definedName>
    <definedName name="BOE_3yr" localSheetId="0">Teach!$A$3:$G$30,Teach!$H$3:$N$30,Teach!$O$3:$U$30,Teach!$V$3:$AB$30</definedName>
    <definedName name="BOE_4yr" localSheetId="0">Teach!$A$3:$G$30,Teach!$H$3:$N$30,Teach!$O$3:$U$30,Teach!$V$3:$AB$30,Teach!$AC$3:$AI$30</definedName>
    <definedName name="BOE_5yr" localSheetId="0">Teach!$A$3:$G$30,Teach!$H$3:$N$30,Teach!$O$3:$U$30,Teach!$V$3:$AB$30,Teach!$AC$3:$AI$30,Teach!$AJ$3:$AP$30</definedName>
    <definedName name="_xlnm.Print_Area" localSheetId="0">Teach!$A$1:$AP$30</definedName>
    <definedName name="_xlnm.Print_Titles" localSheetId="0">Teach!$1:$2</definedName>
    <definedName name="Ratification_1yr" localSheetId="0">Teach!$A$3:$G$26,Teach!$H$3:$N$26</definedName>
    <definedName name="Ratification_2yr" localSheetId="0">Teach!$A$3:$G$26,Teach!$H$3:$N$26,Teach!$O$3:$U$26</definedName>
    <definedName name="Ratification_3yr" localSheetId="0">Teach!$A$3:$G$26,Teach!$H$3:$N$26,Teach!$O$3:$U$26,Teach!$V$3:$AB$26</definedName>
    <definedName name="Ratification_4yr" localSheetId="0">Teach!$A$3:$G$26,Teach!$H$3:$N$26,Teach!$O$3:$U$26,Teach!$V$3:$AB$26,Teach!$AC$3:$AI$26</definedName>
    <definedName name="Ratification_5yr" localSheetId="0">Teach!$A$3:$G$26,Teach!$H$3:$N$26,Teach!$O$3:$U$26,Teach!$V$3:$AB$26,Teach!$AC$3:$AI$26,Teach!$AJ$3:$AP$26</definedName>
    <definedName name="short_1yr" localSheetId="0">Teach!$A:$G,Teach!$H$3:$N$30</definedName>
    <definedName name="short_2yr" localSheetId="0">Teach!$A:$G,Teach!$H$3:$N$30,Teach!#REF!,Teach!$O$3:$U$30,Teach!#REF!</definedName>
    <definedName name="short_3yr" localSheetId="0">Teach!$A:$G,Teach!$H$3:$N$30,Teach!#REF!,Teach!$O$3:$U$30,Teach!#REF!,Teach!$V$3:$AB$30,Teach!#REF!</definedName>
    <definedName name="short_4yr" localSheetId="0">Teach!$A:$G,Teach!$H$3:$N$30,Teach!#REF!,Teach!$O$3:$U$30,Teach!#REF!,Teach!$V$3:$AB$30,Teach!#REF!,Teach!$AC$3:$AI$30,Teach!#REF!</definedName>
    <definedName name="short_5yr" localSheetId="0">Teach!$A:$G,Teach!$H$3:$N$30,Teach!#REF!,Teach!$O$3:$U$30,Teach!#REF!,Teach!$V$3:$AB$30,Teach!#REF!,Teach!$AC$3:$AI$30,Teach!#REF!,Teach!$AJ$3:$AP$30,Teach!#REF!</definedName>
    <definedName name="year4" localSheetId="1">'[1]Teach Incr Only'!#REF!</definedName>
    <definedName name="year4" localSheetId="0">Teach!#REF!</definedName>
    <definedName name="year4">#REF!</definedName>
    <definedName name="year5" localSheetId="1">'[1]Teach Incr Only'!#REF!</definedName>
    <definedName name="year5" localSheetId="0">Teach!#REF!</definedName>
    <definedName name="year5">#REF!</definedName>
    <definedName name="Z_1C9439C0_C6B6_11D3_89FE_00508B5406F6_.wvu.PrintTitles" localSheetId="0" hidden="1">Teach!$1:$2</definedName>
    <definedName name="Z_9D854704_3F4F_11D3_89FE_00508B5406F6_.wvu.PrintTitles" localSheetId="0" hidden="1">Teach!$1:$2</definedName>
  </definedNames>
  <calcPr calcId="191029"/>
  <customWorkbookViews>
    <customWorkbookView name="Ray Vojtash - Personal View" guid="{1C9439C0-C6B6-11D3-89FE-00508B5406F6}" mergeInterval="0" personalView="1" maximized="1" windowWidth="1020" windowHeight="60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9" l="1"/>
  <c r="T43" i="19"/>
  <c r="T42" i="19"/>
  <c r="T41" i="19"/>
  <c r="T40" i="19"/>
  <c r="T39" i="19"/>
  <c r="S39" i="19"/>
  <c r="T38" i="19"/>
  <c r="S38" i="19"/>
  <c r="T37" i="19"/>
  <c r="S37" i="19"/>
  <c r="T36" i="19"/>
  <c r="S36" i="19"/>
  <c r="T35" i="19"/>
  <c r="S35" i="19"/>
  <c r="T34" i="19"/>
  <c r="S34" i="19"/>
  <c r="T33" i="19"/>
  <c r="S33" i="19"/>
  <c r="T32" i="19"/>
  <c r="S32" i="19"/>
  <c r="T31" i="19"/>
  <c r="S31" i="19"/>
  <c r="T30" i="19"/>
  <c r="T29" i="19"/>
  <c r="Q43" i="19"/>
  <c r="Q42" i="19"/>
  <c r="Q41" i="19"/>
  <c r="Q40" i="19"/>
  <c r="Q39" i="19"/>
  <c r="P39" i="19"/>
  <c r="Q38" i="19"/>
  <c r="P38" i="19"/>
  <c r="Q37" i="19"/>
  <c r="P37" i="19"/>
  <c r="Q36" i="19"/>
  <c r="P36" i="19"/>
  <c r="Q35" i="19"/>
  <c r="P35" i="19"/>
  <c r="Q34" i="19"/>
  <c r="P34" i="19"/>
  <c r="Q33" i="19"/>
  <c r="P33" i="19"/>
  <c r="Q32" i="19"/>
  <c r="P32" i="19"/>
  <c r="Q31" i="19"/>
  <c r="P31" i="19"/>
  <c r="Q30" i="19"/>
  <c r="Q29" i="19"/>
  <c r="J41" i="19"/>
  <c r="G15" i="19"/>
  <c r="H15" i="19" s="1"/>
  <c r="G16" i="19"/>
  <c r="H16" i="19" s="1"/>
  <c r="G17" i="19"/>
  <c r="J17" i="19" s="1"/>
  <c r="G18" i="19"/>
  <c r="H18" i="19" s="1"/>
  <c r="G19" i="19"/>
  <c r="J19" i="19" s="1"/>
  <c r="M19" i="19" s="1"/>
  <c r="P19" i="19" s="1"/>
  <c r="G20" i="19"/>
  <c r="J20" i="19" s="1"/>
  <c r="M20" i="19" s="1"/>
  <c r="P20" i="19" s="1"/>
  <c r="G21" i="19"/>
  <c r="J21" i="19" s="1"/>
  <c r="M21" i="19" s="1"/>
  <c r="P21" i="19" s="1"/>
  <c r="G22" i="19"/>
  <c r="J22" i="19" s="1"/>
  <c r="M22" i="19" s="1"/>
  <c r="P22" i="19" s="1"/>
  <c r="G14" i="19"/>
  <c r="J14" i="19" s="1"/>
  <c r="M14" i="19" s="1"/>
  <c r="P14" i="19" s="1"/>
  <c r="D23" i="19"/>
  <c r="G9" i="19"/>
  <c r="J9" i="19" s="1"/>
  <c r="M9" i="19" s="1"/>
  <c r="P9" i="19" s="1"/>
  <c r="G6" i="19"/>
  <c r="J6" i="19" s="1"/>
  <c r="M6" i="19" s="1"/>
  <c r="P6" i="19" s="1"/>
  <c r="H5" i="19"/>
  <c r="G8" i="19"/>
  <c r="J8" i="19" s="1"/>
  <c r="M8" i="19" s="1"/>
  <c r="P8" i="19" s="1"/>
  <c r="G10" i="19"/>
  <c r="H10" i="19" s="1"/>
  <c r="G7" i="19"/>
  <c r="J7" i="19" s="1"/>
  <c r="M7" i="19" s="1"/>
  <c r="P7" i="19" s="1"/>
  <c r="D11" i="19"/>
  <c r="E11" i="19"/>
  <c r="N29" i="19"/>
  <c r="L35" i="19"/>
  <c r="N35" i="19" s="1"/>
  <c r="I35" i="19"/>
  <c r="N43" i="19"/>
  <c r="N30" i="19"/>
  <c r="L31" i="19"/>
  <c r="N31" i="19" s="1"/>
  <c r="I31" i="19"/>
  <c r="N42" i="19"/>
  <c r="L36" i="19"/>
  <c r="N36" i="19" s="1"/>
  <c r="I36" i="19"/>
  <c r="N41" i="19"/>
  <c r="L32" i="19"/>
  <c r="N32" i="19" s="1"/>
  <c r="I32" i="19"/>
  <c r="L38" i="19"/>
  <c r="N38" i="19" s="1"/>
  <c r="I38" i="19"/>
  <c r="L34" i="19"/>
  <c r="N34" i="19" s="1"/>
  <c r="I34" i="19"/>
  <c r="L37" i="19"/>
  <c r="I37" i="19"/>
  <c r="F37" i="19"/>
  <c r="N37" i="19" s="1"/>
  <c r="L33" i="19"/>
  <c r="N33" i="19" s="1"/>
  <c r="I33" i="19"/>
  <c r="L39" i="19"/>
  <c r="N39" i="19" s="1"/>
  <c r="I39" i="19"/>
  <c r="N40" i="19"/>
  <c r="Q9" i="19" l="1"/>
  <c r="S9" i="19"/>
  <c r="T9" i="19" s="1"/>
  <c r="S14" i="19"/>
  <c r="Q14" i="19"/>
  <c r="S21" i="19"/>
  <c r="T21" i="19" s="1"/>
  <c r="Q21" i="19"/>
  <c r="S19" i="19"/>
  <c r="T19" i="19" s="1"/>
  <c r="Q19" i="19"/>
  <c r="Q7" i="19"/>
  <c r="S7" i="19"/>
  <c r="T7" i="19" s="1"/>
  <c r="Q8" i="19"/>
  <c r="S8" i="19"/>
  <c r="T8" i="19" s="1"/>
  <c r="Q6" i="19"/>
  <c r="S6" i="19"/>
  <c r="T6" i="19" s="1"/>
  <c r="S22" i="19"/>
  <c r="T22" i="19" s="1"/>
  <c r="Q22" i="19"/>
  <c r="S20" i="19"/>
  <c r="T20" i="19" s="1"/>
  <c r="Q20" i="19"/>
  <c r="H17" i="19"/>
  <c r="K17" i="19"/>
  <c r="M17" i="19"/>
  <c r="J15" i="19"/>
  <c r="M15" i="19" s="1"/>
  <c r="P15" i="19" s="1"/>
  <c r="J16" i="19"/>
  <c r="M16" i="19" s="1"/>
  <c r="P16" i="19" s="1"/>
  <c r="J18" i="19"/>
  <c r="M18" i="19" s="1"/>
  <c r="P18" i="19" s="1"/>
  <c r="J5" i="19"/>
  <c r="J10" i="19"/>
  <c r="M10" i="19" s="1"/>
  <c r="P10" i="19" s="1"/>
  <c r="M39" i="19"/>
  <c r="M33" i="19"/>
  <c r="M36" i="19"/>
  <c r="M37" i="19"/>
  <c r="M34" i="19"/>
  <c r="M38" i="19"/>
  <c r="M32" i="19"/>
  <c r="M31" i="19"/>
  <c r="M35" i="19"/>
  <c r="E23" i="19"/>
  <c r="H8" i="19"/>
  <c r="H6" i="19"/>
  <c r="H9" i="19"/>
  <c r="H7" i="19"/>
  <c r="Q10" i="19" l="1"/>
  <c r="S10" i="19"/>
  <c r="T10" i="19" s="1"/>
  <c r="S18" i="19"/>
  <c r="T18" i="19" s="1"/>
  <c r="Q18" i="19"/>
  <c r="S15" i="19"/>
  <c r="T15" i="19" s="1"/>
  <c r="Q15" i="19"/>
  <c r="S16" i="19"/>
  <c r="T16" i="19" s="1"/>
  <c r="Q16" i="19"/>
  <c r="N17" i="19"/>
  <c r="P17" i="19"/>
  <c r="T14" i="19"/>
  <c r="M5" i="19"/>
  <c r="K5" i="19"/>
  <c r="G23" i="19"/>
  <c r="H23" i="19" s="1"/>
  <c r="H24" i="19" s="1"/>
  <c r="G11" i="19"/>
  <c r="H11" i="19" s="1"/>
  <c r="H12" i="19" s="1"/>
  <c r="K10" i="19"/>
  <c r="H14" i="19"/>
  <c r="H19" i="19"/>
  <c r="H20" i="19"/>
  <c r="H21" i="19"/>
  <c r="H22" i="19"/>
  <c r="N14" i="19"/>
  <c r="K14" i="19"/>
  <c r="N15" i="19"/>
  <c r="K15" i="19"/>
  <c r="N16" i="19"/>
  <c r="K16" i="19"/>
  <c r="N18" i="19"/>
  <c r="K18" i="19"/>
  <c r="N19" i="19"/>
  <c r="K19" i="19"/>
  <c r="N20" i="19"/>
  <c r="K20" i="19"/>
  <c r="N21" i="19"/>
  <c r="K21" i="19"/>
  <c r="N22" i="19"/>
  <c r="K22" i="19"/>
  <c r="S17" i="19" l="1"/>
  <c r="Q17" i="19"/>
  <c r="P23" i="19"/>
  <c r="N5" i="19"/>
  <c r="P5" i="19"/>
  <c r="J11" i="19"/>
  <c r="K11" i="19" s="1"/>
  <c r="K12" i="19" s="1"/>
  <c r="N10" i="19"/>
  <c r="J23" i="19"/>
  <c r="K23" i="19" s="1"/>
  <c r="K24" i="19" s="1"/>
  <c r="K8" i="19"/>
  <c r="N8" i="19"/>
  <c r="K9" i="19"/>
  <c r="N9" i="19"/>
  <c r="K6" i="19"/>
  <c r="N6" i="19"/>
  <c r="K7" i="19"/>
  <c r="Q23" i="19" l="1"/>
  <c r="Q24" i="19" s="1"/>
  <c r="T17" i="19"/>
  <c r="S23" i="19"/>
  <c r="T23" i="19" s="1"/>
  <c r="T24" i="19" s="1"/>
  <c r="Q5" i="19"/>
  <c r="S5" i="19"/>
  <c r="P11" i="19"/>
  <c r="M11" i="19"/>
  <c r="N7" i="19"/>
  <c r="N11" i="19"/>
  <c r="N12" i="19" s="1"/>
  <c r="M23" i="19"/>
  <c r="N23" i="19" s="1"/>
  <c r="N24" i="19" s="1"/>
  <c r="Q11" i="19" l="1"/>
  <c r="Q12" i="19" s="1"/>
  <c r="T5" i="19"/>
  <c r="S11" i="19"/>
  <c r="T11" i="19" s="1"/>
  <c r="T12" i="19" s="1"/>
</calcChain>
</file>

<file path=xl/sharedStrings.xml><?xml version="1.0" encoding="utf-8"?>
<sst xmlns="http://schemas.openxmlformats.org/spreadsheetml/2006/main" count="177" uniqueCount="104">
  <si>
    <t>BASE YEAR</t>
  </si>
  <si>
    <t>Salary Guide</t>
  </si>
  <si>
    <t>Step</t>
  </si>
  <si>
    <t>BA</t>
  </si>
  <si>
    <t>BA+30</t>
  </si>
  <si>
    <t>MA</t>
  </si>
  <si>
    <t>MA+30</t>
  </si>
  <si>
    <t>2023-24</t>
  </si>
  <si>
    <t>Jamesburg Teachers</t>
  </si>
  <si>
    <t>YEAR 1</t>
  </si>
  <si>
    <t>YEAR 3</t>
  </si>
  <si>
    <t>YEAR 2</t>
  </si>
  <si>
    <t>Year 4</t>
  </si>
  <si>
    <t>Year 5</t>
  </si>
  <si>
    <t>Year 1</t>
  </si>
  <si>
    <t>Year 2</t>
  </si>
  <si>
    <t>Year 3</t>
  </si>
  <si>
    <t>Jamesburg</t>
  </si>
  <si>
    <t>Office Personnel</t>
  </si>
  <si>
    <t>Salary</t>
  </si>
  <si>
    <t>Difference</t>
  </si>
  <si>
    <t>Lucas</t>
  </si>
  <si>
    <t>Mary</t>
  </si>
  <si>
    <t>Tucker</t>
  </si>
  <si>
    <t>Maria</t>
  </si>
  <si>
    <t>Scarmato</t>
  </si>
  <si>
    <t>Susan</t>
  </si>
  <si>
    <t>Custodial</t>
  </si>
  <si>
    <t>Ferguson Jr.</t>
  </si>
  <si>
    <t>Frank</t>
  </si>
  <si>
    <t>Green</t>
  </si>
  <si>
    <t>Chauncey</t>
  </si>
  <si>
    <t>Joachin</t>
  </si>
  <si>
    <t>Miguel</t>
  </si>
  <si>
    <t>Lenz</t>
  </si>
  <si>
    <t>Carl</t>
  </si>
  <si>
    <t>Marcille</t>
  </si>
  <si>
    <t>Philip</t>
  </si>
  <si>
    <t>Velez</t>
  </si>
  <si>
    <t>Hector</t>
  </si>
  <si>
    <t>Azcona, Brianda</t>
  </si>
  <si>
    <t>Secretary - JFK</t>
  </si>
  <si>
    <t>11-000-240-105</t>
  </si>
  <si>
    <t>Branson, Timothy</t>
  </si>
  <si>
    <t>Maintenance Worker</t>
  </si>
  <si>
    <t>11-000-261-100</t>
  </si>
  <si>
    <t>Ferguson, Frank</t>
  </si>
  <si>
    <t>Custodian - Evening - GMB</t>
  </si>
  <si>
    <t>11-000-262-100</t>
  </si>
  <si>
    <t>Green, Chauncey</t>
  </si>
  <si>
    <t>Custodian - Evening - JFK (PT)</t>
  </si>
  <si>
    <t>Jadwinski, Christopher S</t>
  </si>
  <si>
    <t>Custodian - Evening - JFK</t>
  </si>
  <si>
    <t>Joachin, Maria E</t>
  </si>
  <si>
    <t>Cutodian - Evening - JFK</t>
  </si>
  <si>
    <t>Joachin, Miguel A</t>
  </si>
  <si>
    <t>Custodian - Day - JFK</t>
  </si>
  <si>
    <t>Kim, Michelle</t>
  </si>
  <si>
    <t>Secretary - Principal - GMB</t>
  </si>
  <si>
    <t>Lenz, Carl</t>
  </si>
  <si>
    <t>Lucas, Mary</t>
  </si>
  <si>
    <t>Secretary - Principal - JFK</t>
  </si>
  <si>
    <t>Marcille, Philip A</t>
  </si>
  <si>
    <t>Custodian - Day - GMB</t>
  </si>
  <si>
    <t>Scarmato, Susan</t>
  </si>
  <si>
    <t>Assistant to the SBA</t>
  </si>
  <si>
    <t>11-000-251-105</t>
  </si>
  <si>
    <t>Tucker, Maria</t>
  </si>
  <si>
    <t>Secretary - Student Services</t>
  </si>
  <si>
    <t>11-000-218-105</t>
  </si>
  <si>
    <t>Velez, Hector</t>
  </si>
  <si>
    <t>Wagner, Darya</t>
  </si>
  <si>
    <t>Administrative Assistant</t>
  </si>
  <si>
    <t>11-000-221-100</t>
  </si>
  <si>
    <t>Affiliated Stafff</t>
  </si>
  <si>
    <t>Contracted Rate/Salary</t>
  </si>
  <si>
    <t>Hourly Rate</t>
  </si>
  <si>
    <t>Blackseal</t>
  </si>
  <si>
    <t>Total Hourly</t>
  </si>
  <si>
    <t>Hrs Per day</t>
  </si>
  <si>
    <t>Days Per Year</t>
  </si>
  <si>
    <t>Hrs Per Year</t>
  </si>
  <si>
    <t>Annual Pension</t>
  </si>
  <si>
    <t>Total Base</t>
  </si>
  <si>
    <t>Darya</t>
  </si>
  <si>
    <t>Wagner</t>
  </si>
  <si>
    <t>Kim</t>
  </si>
  <si>
    <t>Michelle</t>
  </si>
  <si>
    <t xml:space="preserve">Azcona, </t>
  </si>
  <si>
    <t>Brianda</t>
  </si>
  <si>
    <t>2024-25</t>
  </si>
  <si>
    <t>2025-26</t>
  </si>
  <si>
    <t>2026-27</t>
  </si>
  <si>
    <t>Timothy</t>
  </si>
  <si>
    <t>Branson</t>
  </si>
  <si>
    <t>Christopher S</t>
  </si>
  <si>
    <t>Jadwinski</t>
  </si>
  <si>
    <t>2027-28</t>
  </si>
  <si>
    <t>2028-29</t>
  </si>
  <si>
    <t>1-2</t>
  </si>
  <si>
    <t>2-3</t>
  </si>
  <si>
    <t>3-4</t>
  </si>
  <si>
    <t>4-5</t>
  </si>
  <si>
    <t>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</si>
</sst>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#,##0_);[Red]\-#,##0_)"/>
    <numFmt numFmtId="165" formatCode="_(* #,##0_);_(* \(#,##0\);_(* &quot;-&quot;??_);_(@_)"/>
    <numFmt numFmtId="166" formatCode="0.00%;[Red]\-0.00%;\-\ \ \ \ _)"/>
    <numFmt numFmtId="167" formatCode="&quot;$&quot;#,##0.00"/>
    <numFmt numFmtId="168" formatCode="&quot;$&quot;#,##0"/>
    <numFmt numFmtId="169" formatCode="#,##0.00_);[Red]\(#,##0.00\);\-"/>
  </numFmts>
  <fonts count="16" x14ac:knownFonts="1"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color rgb="FF000000"/>
      <name val="Open Sans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7" fillId="0" borderId="0" applyFont="0" applyFill="0" applyBorder="0" applyAlignment="0" applyProtection="0"/>
    <xf numFmtId="0" fontId="8" fillId="0" borderId="0"/>
  </cellStyleXfs>
  <cellXfs count="51">
    <xf numFmtId="0" fontId="0" fillId="0" borderId="0" xfId="0"/>
    <xf numFmtId="164" fontId="3" fillId="0" borderId="0" xfId="0" applyNumberFormat="1" applyFont="1"/>
    <xf numFmtId="164" fontId="4" fillId="0" borderId="0" xfId="0" applyNumberFormat="1" applyFont="1" applyAlignment="1">
      <alignment horizontal="left"/>
    </xf>
    <xf numFmtId="164" fontId="1" fillId="0" borderId="0" xfId="0" applyNumberFormat="1" applyFont="1"/>
    <xf numFmtId="164" fontId="2" fillId="0" borderId="0" xfId="0" applyNumberFormat="1" applyFont="1"/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center"/>
    </xf>
    <xf numFmtId="164" fontId="1" fillId="0" borderId="0" xfId="1" applyNumberFormat="1" applyFont="1" applyBorder="1" applyAlignment="1">
      <alignment horizontal="left"/>
    </xf>
    <xf numFmtId="164" fontId="3" fillId="0" borderId="0" xfId="1" applyNumberFormat="1" applyFont="1" applyBorder="1"/>
    <xf numFmtId="164" fontId="1" fillId="0" borderId="0" xfId="1" applyNumberFormat="1" applyFont="1" applyBorder="1" applyAlignment="1">
      <alignment horizontal="center"/>
    </xf>
    <xf numFmtId="165" fontId="3" fillId="0" borderId="0" xfId="1" applyNumberFormat="1" applyFont="1" applyBorder="1"/>
    <xf numFmtId="165" fontId="6" fillId="0" borderId="0" xfId="1" applyNumberFormat="1" applyFont="1" applyBorder="1"/>
    <xf numFmtId="166" fontId="3" fillId="0" borderId="0" xfId="5" applyNumberFormat="1" applyFont="1" applyBorder="1"/>
    <xf numFmtId="164" fontId="4" fillId="0" borderId="0" xfId="4" applyNumberFormat="1" applyFont="1" applyAlignment="1">
      <alignment horizontal="left"/>
    </xf>
    <xf numFmtId="164" fontId="1" fillId="0" borderId="0" xfId="4" applyNumberFormat="1" applyFont="1"/>
    <xf numFmtId="0" fontId="3" fillId="0" borderId="0" xfId="4"/>
    <xf numFmtId="164" fontId="4" fillId="0" borderId="0" xfId="4" applyNumberFormat="1" applyFont="1"/>
    <xf numFmtId="164" fontId="2" fillId="0" borderId="0" xfId="4" applyNumberFormat="1" applyFont="1" applyAlignment="1">
      <alignment horizontal="left"/>
    </xf>
    <xf numFmtId="164" fontId="2" fillId="0" borderId="0" xfId="4" applyNumberFormat="1" applyFont="1"/>
    <xf numFmtId="0" fontId="1" fillId="0" borderId="0" xfId="4" applyFont="1"/>
    <xf numFmtId="0" fontId="1" fillId="0" borderId="0" xfId="4" applyFont="1" applyAlignment="1">
      <alignment horizontal="center"/>
    </xf>
    <xf numFmtId="0" fontId="3" fillId="0" borderId="0" xfId="4" applyAlignment="1">
      <alignment horizontal="center"/>
    </xf>
    <xf numFmtId="0" fontId="9" fillId="0" borderId="0" xfId="6" applyFont="1"/>
    <xf numFmtId="167" fontId="10" fillId="0" borderId="0" xfId="6" applyNumberFormat="1" applyFont="1" applyAlignment="1">
      <alignment vertical="top"/>
    </xf>
    <xf numFmtId="0" fontId="10" fillId="0" borderId="0" xfId="6" applyFont="1" applyAlignment="1">
      <alignment horizontal="center" vertical="top"/>
    </xf>
    <xf numFmtId="168" fontId="3" fillId="0" borderId="0" xfId="4" applyNumberFormat="1" applyAlignment="1">
      <alignment horizontal="center"/>
    </xf>
    <xf numFmtId="0" fontId="11" fillId="0" borderId="0" xfId="6" applyFont="1" applyAlignment="1">
      <alignment horizontal="center" vertical="top"/>
    </xf>
    <xf numFmtId="0" fontId="10" fillId="0" borderId="0" xfId="6" applyFont="1" applyAlignment="1">
      <alignment vertical="top"/>
    </xf>
    <xf numFmtId="167" fontId="12" fillId="0" borderId="0" xfId="6" applyNumberFormat="1" applyFont="1" applyAlignment="1">
      <alignment vertical="top"/>
    </xf>
    <xf numFmtId="0" fontId="12" fillId="0" borderId="0" xfId="6" applyFont="1" applyAlignment="1">
      <alignment horizontal="center" vertical="top"/>
    </xf>
    <xf numFmtId="168" fontId="12" fillId="0" borderId="0" xfId="6" applyNumberFormat="1" applyFont="1" applyAlignment="1">
      <alignment horizontal="center" vertical="top"/>
    </xf>
    <xf numFmtId="10" fontId="1" fillId="0" borderId="0" xfId="2" applyNumberFormat="1" applyFont="1" applyAlignment="1">
      <alignment horizontal="center"/>
    </xf>
    <xf numFmtId="0" fontId="11" fillId="0" borderId="0" xfId="6" applyFont="1"/>
    <xf numFmtId="167" fontId="11" fillId="0" borderId="0" xfId="6" applyNumberFormat="1" applyFont="1"/>
    <xf numFmtId="0" fontId="13" fillId="0" borderId="1" xfId="0" applyFont="1" applyBorder="1"/>
    <xf numFmtId="0" fontId="14" fillId="0" borderId="1" xfId="0" applyFont="1" applyBorder="1"/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 vertical="top"/>
    </xf>
    <xf numFmtId="169" fontId="15" fillId="0" borderId="0" xfId="0" applyNumberFormat="1" applyFont="1"/>
    <xf numFmtId="39" fontId="15" fillId="0" borderId="0" xfId="0" applyNumberFormat="1" applyFont="1"/>
    <xf numFmtId="39" fontId="14" fillId="0" borderId="0" xfId="0" applyNumberFormat="1" applyFont="1"/>
    <xf numFmtId="0" fontId="15" fillId="0" borderId="0" xfId="0" applyFont="1"/>
    <xf numFmtId="164" fontId="1" fillId="0" borderId="0" xfId="1" quotePrefix="1" applyNumberFormat="1" applyFont="1" applyBorder="1" applyAlignment="1">
      <alignment horizontal="center"/>
    </xf>
    <xf numFmtId="10" fontId="3" fillId="0" borderId="0" xfId="4" applyNumberFormat="1"/>
    <xf numFmtId="9" fontId="3" fillId="0" borderId="0" xfId="4" applyNumberFormat="1"/>
    <xf numFmtId="164" fontId="4" fillId="0" borderId="0" xfId="4" applyNumberFormat="1" applyFont="1" applyAlignment="1">
      <alignment horizontal="center"/>
    </xf>
    <xf numFmtId="164" fontId="2" fillId="0" borderId="0" xfId="4" applyNumberFormat="1" applyFont="1" applyAlignment="1">
      <alignment horizontal="center"/>
    </xf>
  </cellXfs>
  <cellStyles count="7">
    <cellStyle name="Comma" xfId="1" builtinId="3"/>
    <cellStyle name="Normal" xfId="0" builtinId="0"/>
    <cellStyle name="Normal 2" xfId="4" xr:uid="{F569DFC8-0619-45A0-A6BB-DEDEA702BDBD}"/>
    <cellStyle name="Normal 3" xfId="3" xr:uid="{00000000-0005-0000-0000-000030000000}"/>
    <cellStyle name="Normal 4" xfId="6" xr:uid="{1F0D5214-2168-4771-87D5-2966FFADEF6A}"/>
    <cellStyle name="Percent" xfId="5" builtinId="5"/>
    <cellStyle name="Percent 2" xfId="2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/Counties/Middlesex/Jamesburg/Jamesburg%20Guides%2020-24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ch Incr Only"/>
      <sheetName val="Teach Incr +=$"/>
      <sheetName val="Teach 3.23% Adj Incr"/>
      <sheetName val="NoGuid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CFC13-541F-4A3C-9458-CFD0AE4C5AB5}">
  <sheetPr codeName="Sheet19"/>
  <dimension ref="A1:AQ26"/>
  <sheetViews>
    <sheetView tabSelected="1" view="pageBreakPreview" zoomScaleNormal="100" zoomScaleSheetLayoutView="100" workbookViewId="0">
      <selection activeCell="A7" sqref="A7"/>
    </sheetView>
  </sheetViews>
  <sheetFormatPr baseColWidth="10" defaultColWidth="12.5" defaultRowHeight="13" x14ac:dyDescent="0.15"/>
  <cols>
    <col min="1" max="1" width="12.5" style="6"/>
    <col min="2" max="7" width="12.5" style="12"/>
    <col min="8" max="8" width="12.5" style="6"/>
    <col min="9" max="14" width="12.5" style="12"/>
    <col min="15" max="15" width="12.5" style="6"/>
    <col min="16" max="21" width="12.5" style="12"/>
    <col min="22" max="22" width="12.5" style="6"/>
    <col min="23" max="28" width="12.5" style="12"/>
    <col min="29" max="29" width="12.5" style="6"/>
    <col min="30" max="35" width="12.5" style="12"/>
    <col min="36" max="36" width="12.5" style="6"/>
    <col min="37" max="16384" width="12.5" style="12"/>
  </cols>
  <sheetData>
    <row r="1" spans="1:42" s="3" customFormat="1" ht="16" x14ac:dyDescent="0.2">
      <c r="A1" s="2" t="s">
        <v>0</v>
      </c>
      <c r="H1" s="2" t="s">
        <v>9</v>
      </c>
      <c r="O1" s="2" t="s">
        <v>11</v>
      </c>
      <c r="V1" s="2" t="s">
        <v>10</v>
      </c>
      <c r="AC1" s="2" t="s">
        <v>12</v>
      </c>
      <c r="AJ1" s="2" t="s">
        <v>13</v>
      </c>
    </row>
    <row r="2" spans="1:42" s="3" customFormat="1" x14ac:dyDescent="0.15">
      <c r="A2" s="7" t="s">
        <v>7</v>
      </c>
      <c r="B2" s="4" t="s">
        <v>8</v>
      </c>
      <c r="H2" s="7" t="s">
        <v>90</v>
      </c>
      <c r="I2" s="4" t="s">
        <v>8</v>
      </c>
      <c r="O2" s="7" t="s">
        <v>91</v>
      </c>
      <c r="P2" s="4" t="s">
        <v>8</v>
      </c>
      <c r="V2" s="7" t="s">
        <v>92</v>
      </c>
      <c r="W2" s="4" t="s">
        <v>8</v>
      </c>
      <c r="AC2" s="7" t="s">
        <v>97</v>
      </c>
      <c r="AD2" s="4" t="s">
        <v>8</v>
      </c>
      <c r="AJ2" s="7" t="s">
        <v>98</v>
      </c>
      <c r="AK2" s="4" t="s">
        <v>8</v>
      </c>
    </row>
    <row r="3" spans="1:42" s="1" customFormat="1" x14ac:dyDescent="0.15">
      <c r="A3" s="5"/>
      <c r="H3" s="5"/>
      <c r="O3" s="5"/>
      <c r="V3" s="5"/>
      <c r="AC3" s="5"/>
      <c r="AJ3" s="5"/>
    </row>
    <row r="4" spans="1:42" s="1" customFormat="1" x14ac:dyDescent="0.15">
      <c r="A4" s="9" t="s">
        <v>1</v>
      </c>
      <c r="B4" s="10"/>
      <c r="C4" s="10"/>
      <c r="H4" s="9" t="s">
        <v>1</v>
      </c>
      <c r="I4" s="10"/>
      <c r="J4" s="10"/>
      <c r="O4" s="9" t="s">
        <v>1</v>
      </c>
      <c r="P4" s="10"/>
      <c r="Q4" s="10"/>
      <c r="V4" s="9" t="s">
        <v>1</v>
      </c>
      <c r="W4" s="10"/>
      <c r="X4" s="10"/>
      <c r="AC4" s="9" t="s">
        <v>1</v>
      </c>
      <c r="AD4" s="10"/>
      <c r="AE4" s="10"/>
      <c r="AJ4" s="9" t="s">
        <v>1</v>
      </c>
      <c r="AK4" s="10"/>
      <c r="AL4" s="10"/>
    </row>
    <row r="5" spans="1:42" s="6" customFormat="1" x14ac:dyDescent="0.15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/>
      <c r="G5" s="11"/>
      <c r="H5" s="11" t="s">
        <v>2</v>
      </c>
      <c r="I5" s="11" t="s">
        <v>3</v>
      </c>
      <c r="J5" s="11" t="s">
        <v>4</v>
      </c>
      <c r="K5" s="11" t="s">
        <v>5</v>
      </c>
      <c r="L5" s="11" t="s">
        <v>6</v>
      </c>
      <c r="M5" s="14"/>
      <c r="N5" s="11"/>
      <c r="O5" s="11" t="s">
        <v>2</v>
      </c>
      <c r="P5" s="11" t="s">
        <v>3</v>
      </c>
      <c r="Q5" s="11" t="s">
        <v>4</v>
      </c>
      <c r="R5" s="11" t="s">
        <v>5</v>
      </c>
      <c r="S5" s="11" t="s">
        <v>6</v>
      </c>
      <c r="T5" s="14"/>
      <c r="U5" s="11"/>
      <c r="V5" s="11" t="s">
        <v>2</v>
      </c>
      <c r="W5" s="11" t="s">
        <v>3</v>
      </c>
      <c r="X5" s="11" t="s">
        <v>4</v>
      </c>
      <c r="Y5" s="11" t="s">
        <v>5</v>
      </c>
      <c r="Z5" s="11" t="s">
        <v>6</v>
      </c>
      <c r="AA5" s="14"/>
      <c r="AB5" s="11"/>
      <c r="AC5" s="11" t="s">
        <v>2</v>
      </c>
      <c r="AD5" s="11" t="s">
        <v>3</v>
      </c>
      <c r="AE5" s="11" t="s">
        <v>4</v>
      </c>
      <c r="AF5" s="11" t="s">
        <v>5</v>
      </c>
      <c r="AG5" s="11" t="s">
        <v>6</v>
      </c>
      <c r="AH5" s="14"/>
      <c r="AI5" s="11"/>
      <c r="AJ5" s="11" t="s">
        <v>2</v>
      </c>
      <c r="AK5" s="11" t="s">
        <v>3</v>
      </c>
      <c r="AL5" s="11" t="s">
        <v>4</v>
      </c>
      <c r="AM5" s="11" t="s">
        <v>5</v>
      </c>
      <c r="AN5" s="11" t="s">
        <v>6</v>
      </c>
      <c r="AO5" s="14"/>
      <c r="AP5" s="11"/>
    </row>
    <row r="6" spans="1:42" x14ac:dyDescent="0.15">
      <c r="A6" s="8"/>
      <c r="B6" s="13"/>
      <c r="C6" s="13"/>
      <c r="D6" s="13"/>
      <c r="E6" s="13"/>
      <c r="F6" s="13"/>
      <c r="G6" s="13"/>
      <c r="H6" s="8">
        <v>0</v>
      </c>
      <c r="I6" s="13">
        <v>0</v>
      </c>
      <c r="J6" s="13">
        <v>0</v>
      </c>
      <c r="K6" s="13">
        <v>0</v>
      </c>
      <c r="L6" s="13">
        <v>0</v>
      </c>
      <c r="M6" s="13"/>
      <c r="N6" s="13"/>
      <c r="O6" s="8">
        <v>0</v>
      </c>
      <c r="P6" s="13">
        <v>0</v>
      </c>
      <c r="Q6" s="13">
        <v>0</v>
      </c>
      <c r="R6" s="13">
        <v>0</v>
      </c>
      <c r="S6" s="13">
        <v>0</v>
      </c>
      <c r="T6" s="13"/>
      <c r="U6" s="13"/>
      <c r="V6" s="8">
        <v>0</v>
      </c>
      <c r="W6" s="13">
        <v>0</v>
      </c>
      <c r="X6" s="13">
        <v>0</v>
      </c>
      <c r="Y6" s="13">
        <v>0</v>
      </c>
      <c r="Z6" s="13">
        <v>0</v>
      </c>
      <c r="AA6" s="13"/>
      <c r="AB6" s="13"/>
      <c r="AC6" s="8">
        <v>0</v>
      </c>
      <c r="AD6" s="13">
        <v>0</v>
      </c>
      <c r="AE6" s="13">
        <v>0</v>
      </c>
      <c r="AF6" s="13">
        <v>0</v>
      </c>
      <c r="AG6" s="13">
        <v>0</v>
      </c>
      <c r="AH6" s="13"/>
      <c r="AI6" s="13"/>
      <c r="AJ6" s="8">
        <v>0</v>
      </c>
      <c r="AK6" s="13">
        <v>0</v>
      </c>
      <c r="AL6" s="13">
        <v>0</v>
      </c>
      <c r="AM6" s="13">
        <v>0</v>
      </c>
      <c r="AN6" s="13">
        <v>0</v>
      </c>
      <c r="AO6" s="13"/>
      <c r="AP6" s="13"/>
    </row>
    <row r="7" spans="1:42" x14ac:dyDescent="0.15">
      <c r="A7" s="11">
        <v>1</v>
      </c>
      <c r="B7" s="12">
        <v>54143</v>
      </c>
      <c r="C7" s="12">
        <v>54893</v>
      </c>
      <c r="D7" s="12">
        <v>55643</v>
      </c>
      <c r="E7" s="12">
        <v>56393</v>
      </c>
      <c r="H7" s="11"/>
      <c r="O7" s="11"/>
      <c r="V7" s="11"/>
      <c r="AC7" s="11"/>
      <c r="AJ7" s="11"/>
    </row>
    <row r="8" spans="1:42" x14ac:dyDescent="0.15">
      <c r="A8" s="11">
        <v>2</v>
      </c>
      <c r="B8" s="12">
        <v>55043</v>
      </c>
      <c r="C8" s="12">
        <v>55793</v>
      </c>
      <c r="D8" s="12">
        <v>56543</v>
      </c>
      <c r="E8" s="12">
        <v>57293</v>
      </c>
      <c r="H8" s="46" t="s">
        <v>99</v>
      </c>
      <c r="I8" s="12">
        <v>57043</v>
      </c>
      <c r="J8" s="12">
        <v>57843</v>
      </c>
      <c r="K8" s="12">
        <v>58643</v>
      </c>
      <c r="L8" s="12">
        <v>59443</v>
      </c>
      <c r="O8" s="11">
        <v>1</v>
      </c>
      <c r="P8" s="12">
        <v>58763</v>
      </c>
      <c r="Q8" s="12">
        <v>59663</v>
      </c>
      <c r="R8" s="12">
        <v>60563</v>
      </c>
      <c r="S8" s="12">
        <v>61463</v>
      </c>
      <c r="V8" s="11"/>
      <c r="AC8" s="11"/>
      <c r="AJ8" s="11"/>
    </row>
    <row r="9" spans="1:42" x14ac:dyDescent="0.15">
      <c r="A9" s="11">
        <v>3</v>
      </c>
      <c r="B9" s="12">
        <v>55943</v>
      </c>
      <c r="C9" s="12">
        <v>56693</v>
      </c>
      <c r="D9" s="12">
        <v>57443</v>
      </c>
      <c r="E9" s="12">
        <v>58193</v>
      </c>
      <c r="H9" s="11">
        <v>3</v>
      </c>
      <c r="I9" s="12">
        <v>57943</v>
      </c>
      <c r="J9" s="12">
        <v>58743</v>
      </c>
      <c r="K9" s="12">
        <v>59543</v>
      </c>
      <c r="L9" s="12">
        <v>60343</v>
      </c>
      <c r="O9" s="46" t="s">
        <v>100</v>
      </c>
      <c r="P9" s="12">
        <v>59263</v>
      </c>
      <c r="Q9" s="12">
        <v>60163</v>
      </c>
      <c r="R9" s="12">
        <v>61063</v>
      </c>
      <c r="S9" s="12">
        <v>61963</v>
      </c>
      <c r="V9" s="46" t="s">
        <v>99</v>
      </c>
      <c r="W9" s="12">
        <v>60958</v>
      </c>
      <c r="X9" s="12">
        <v>61958</v>
      </c>
      <c r="Y9" s="12">
        <v>62958</v>
      </c>
      <c r="Z9" s="12">
        <v>63958</v>
      </c>
      <c r="AC9" s="11">
        <v>1</v>
      </c>
      <c r="AD9" s="12">
        <v>62618</v>
      </c>
      <c r="AE9" s="12">
        <v>63718</v>
      </c>
      <c r="AF9" s="12">
        <v>64818</v>
      </c>
      <c r="AG9" s="12">
        <v>65918</v>
      </c>
      <c r="AJ9" s="11"/>
    </row>
    <row r="10" spans="1:42" x14ac:dyDescent="0.15">
      <c r="A10" s="11">
        <v>4</v>
      </c>
      <c r="B10" s="12">
        <v>56943</v>
      </c>
      <c r="C10" s="12">
        <v>57693</v>
      </c>
      <c r="D10" s="12">
        <v>58443</v>
      </c>
      <c r="E10" s="12">
        <v>59193</v>
      </c>
      <c r="H10" s="11">
        <v>4</v>
      </c>
      <c r="I10" s="12">
        <v>58943</v>
      </c>
      <c r="J10" s="12">
        <v>59743</v>
      </c>
      <c r="K10" s="12">
        <v>60543</v>
      </c>
      <c r="L10" s="12">
        <v>61343</v>
      </c>
      <c r="O10" s="11">
        <v>4</v>
      </c>
      <c r="P10" s="12">
        <v>60263</v>
      </c>
      <c r="Q10" s="12">
        <v>61163</v>
      </c>
      <c r="R10" s="12">
        <v>62063</v>
      </c>
      <c r="S10" s="12">
        <v>62963</v>
      </c>
      <c r="V10" s="46" t="s">
        <v>101</v>
      </c>
      <c r="W10" s="12">
        <v>61458</v>
      </c>
      <c r="X10" s="12">
        <v>62458</v>
      </c>
      <c r="Y10" s="12">
        <v>63458</v>
      </c>
      <c r="Z10" s="12">
        <v>64458</v>
      </c>
      <c r="AC10" s="46" t="s">
        <v>100</v>
      </c>
      <c r="AD10" s="12">
        <v>63118</v>
      </c>
      <c r="AE10" s="12">
        <v>64218</v>
      </c>
      <c r="AF10" s="12">
        <v>65318</v>
      </c>
      <c r="AG10" s="12">
        <v>66418</v>
      </c>
      <c r="AJ10" s="46" t="s">
        <v>99</v>
      </c>
      <c r="AK10" s="12">
        <v>64988</v>
      </c>
      <c r="AL10" s="12">
        <v>66188</v>
      </c>
      <c r="AM10" s="12">
        <v>67388</v>
      </c>
      <c r="AN10" s="12">
        <v>68588</v>
      </c>
    </row>
    <row r="11" spans="1:42" x14ac:dyDescent="0.15">
      <c r="A11" s="11">
        <v>5</v>
      </c>
      <c r="B11" s="12">
        <v>58243</v>
      </c>
      <c r="C11" s="12">
        <v>58993</v>
      </c>
      <c r="D11" s="12">
        <v>59743</v>
      </c>
      <c r="E11" s="12">
        <v>60493</v>
      </c>
      <c r="H11" s="11">
        <v>5</v>
      </c>
      <c r="I11" s="12">
        <v>60243</v>
      </c>
      <c r="J11" s="12">
        <v>61043</v>
      </c>
      <c r="K11" s="12">
        <v>61843</v>
      </c>
      <c r="L11" s="12">
        <v>62643</v>
      </c>
      <c r="O11" s="11">
        <v>5</v>
      </c>
      <c r="P11" s="12">
        <v>61563</v>
      </c>
      <c r="Q11" s="12">
        <v>62463</v>
      </c>
      <c r="R11" s="12">
        <v>63363</v>
      </c>
      <c r="S11" s="12">
        <v>64263</v>
      </c>
      <c r="V11" s="11">
        <v>5</v>
      </c>
      <c r="W11" s="12">
        <v>62758</v>
      </c>
      <c r="X11" s="12">
        <v>63758</v>
      </c>
      <c r="Y11" s="12">
        <v>64758</v>
      </c>
      <c r="Z11" s="12">
        <v>65758</v>
      </c>
      <c r="AC11" s="46" t="s">
        <v>102</v>
      </c>
      <c r="AD11" s="12">
        <v>63618</v>
      </c>
      <c r="AE11" s="12">
        <v>64718</v>
      </c>
      <c r="AF11" s="12">
        <v>65818</v>
      </c>
      <c r="AG11" s="12">
        <v>66918</v>
      </c>
      <c r="AJ11" s="46" t="s">
        <v>101</v>
      </c>
      <c r="AK11" s="12">
        <v>65488</v>
      </c>
      <c r="AL11" s="12">
        <v>66688</v>
      </c>
      <c r="AM11" s="12">
        <v>67888</v>
      </c>
      <c r="AN11" s="12">
        <v>69088</v>
      </c>
    </row>
    <row r="12" spans="1:42" x14ac:dyDescent="0.15">
      <c r="A12" s="11">
        <v>6</v>
      </c>
      <c r="B12" s="12">
        <v>59643</v>
      </c>
      <c r="C12" s="12">
        <v>60393</v>
      </c>
      <c r="D12" s="12">
        <v>61143</v>
      </c>
      <c r="E12" s="12">
        <v>61893</v>
      </c>
      <c r="H12" s="11">
        <v>6</v>
      </c>
      <c r="I12" s="12">
        <v>61643</v>
      </c>
      <c r="J12" s="12">
        <v>62443</v>
      </c>
      <c r="K12" s="12">
        <v>63243</v>
      </c>
      <c r="L12" s="12">
        <v>64043</v>
      </c>
      <c r="O12" s="11">
        <v>6</v>
      </c>
      <c r="P12" s="12">
        <v>62963</v>
      </c>
      <c r="Q12" s="12">
        <v>63863</v>
      </c>
      <c r="R12" s="12">
        <v>64763</v>
      </c>
      <c r="S12" s="12">
        <v>65663</v>
      </c>
      <c r="V12" s="11">
        <v>6</v>
      </c>
      <c r="W12" s="12">
        <v>64158</v>
      </c>
      <c r="X12" s="12">
        <v>65158</v>
      </c>
      <c r="Y12" s="12">
        <v>66158</v>
      </c>
      <c r="Z12" s="12">
        <v>67158</v>
      </c>
      <c r="AC12" s="11">
        <v>6</v>
      </c>
      <c r="AD12" s="12">
        <v>65018</v>
      </c>
      <c r="AE12" s="12">
        <v>66118</v>
      </c>
      <c r="AF12" s="12">
        <v>67218</v>
      </c>
      <c r="AG12" s="12">
        <v>68318</v>
      </c>
      <c r="AJ12" s="46" t="s">
        <v>103</v>
      </c>
      <c r="AK12" s="12">
        <v>65988</v>
      </c>
      <c r="AL12" s="12">
        <v>67188</v>
      </c>
      <c r="AM12" s="12">
        <v>68388</v>
      </c>
      <c r="AN12" s="12">
        <v>69588</v>
      </c>
    </row>
    <row r="13" spans="1:42" x14ac:dyDescent="0.15">
      <c r="A13" s="11">
        <v>7</v>
      </c>
      <c r="B13" s="12">
        <v>61343</v>
      </c>
      <c r="C13" s="12">
        <v>62093</v>
      </c>
      <c r="D13" s="12">
        <v>62843</v>
      </c>
      <c r="E13" s="12">
        <v>63593</v>
      </c>
      <c r="H13" s="11">
        <v>7</v>
      </c>
      <c r="I13" s="12">
        <v>63343</v>
      </c>
      <c r="J13" s="12">
        <v>64143</v>
      </c>
      <c r="K13" s="12">
        <v>64943</v>
      </c>
      <c r="L13" s="12">
        <v>65743</v>
      </c>
      <c r="O13" s="11">
        <v>7</v>
      </c>
      <c r="P13" s="12">
        <v>64463</v>
      </c>
      <c r="Q13" s="12">
        <v>65363</v>
      </c>
      <c r="R13" s="12">
        <v>66263</v>
      </c>
      <c r="S13" s="12">
        <v>67163</v>
      </c>
      <c r="V13" s="11">
        <v>7</v>
      </c>
      <c r="W13" s="12">
        <v>65658</v>
      </c>
      <c r="X13" s="12">
        <v>66658</v>
      </c>
      <c r="Y13" s="12">
        <v>67658</v>
      </c>
      <c r="Z13" s="12">
        <v>68658</v>
      </c>
      <c r="AC13" s="11">
        <v>7</v>
      </c>
      <c r="AD13" s="12">
        <v>66518</v>
      </c>
      <c r="AE13" s="12">
        <v>67618</v>
      </c>
      <c r="AF13" s="12">
        <v>68718</v>
      </c>
      <c r="AG13" s="12">
        <v>69818</v>
      </c>
      <c r="AJ13" s="11">
        <v>7</v>
      </c>
      <c r="AK13" s="12">
        <v>67488</v>
      </c>
      <c r="AL13" s="12">
        <v>68688</v>
      </c>
      <c r="AM13" s="12">
        <v>69888</v>
      </c>
      <c r="AN13" s="12">
        <v>71088</v>
      </c>
    </row>
    <row r="14" spans="1:42" x14ac:dyDescent="0.15">
      <c r="A14" s="11">
        <v>8</v>
      </c>
      <c r="B14" s="12">
        <v>63043</v>
      </c>
      <c r="C14" s="12">
        <v>63793</v>
      </c>
      <c r="D14" s="12">
        <v>64543</v>
      </c>
      <c r="E14" s="12">
        <v>65293</v>
      </c>
      <c r="H14" s="11">
        <v>8</v>
      </c>
      <c r="I14" s="12">
        <v>65043</v>
      </c>
      <c r="J14" s="12">
        <v>65843</v>
      </c>
      <c r="K14" s="12">
        <v>66643</v>
      </c>
      <c r="L14" s="12">
        <v>67443</v>
      </c>
      <c r="O14" s="11">
        <v>8</v>
      </c>
      <c r="P14" s="12">
        <v>66163</v>
      </c>
      <c r="Q14" s="12">
        <v>67063</v>
      </c>
      <c r="R14" s="12">
        <v>67963</v>
      </c>
      <c r="S14" s="12">
        <v>68863</v>
      </c>
      <c r="V14" s="11">
        <v>8</v>
      </c>
      <c r="W14" s="12">
        <v>67358</v>
      </c>
      <c r="X14" s="12">
        <v>68358</v>
      </c>
      <c r="Y14" s="12">
        <v>69358</v>
      </c>
      <c r="Z14" s="12">
        <v>70358</v>
      </c>
      <c r="AC14" s="11">
        <v>8</v>
      </c>
      <c r="AD14" s="12">
        <v>68218</v>
      </c>
      <c r="AE14" s="12">
        <v>69318</v>
      </c>
      <c r="AF14" s="12">
        <v>70418</v>
      </c>
      <c r="AG14" s="12">
        <v>71518</v>
      </c>
      <c r="AJ14" s="11">
        <v>8</v>
      </c>
      <c r="AK14" s="12">
        <v>69188</v>
      </c>
      <c r="AL14" s="12">
        <v>70388</v>
      </c>
      <c r="AM14" s="12">
        <v>71588</v>
      </c>
      <c r="AN14" s="12">
        <v>72788</v>
      </c>
    </row>
    <row r="15" spans="1:42" x14ac:dyDescent="0.15">
      <c r="A15" s="11">
        <v>9</v>
      </c>
      <c r="B15" s="12">
        <v>64843</v>
      </c>
      <c r="C15" s="12">
        <v>65593</v>
      </c>
      <c r="D15" s="12">
        <v>66343</v>
      </c>
      <c r="E15" s="12">
        <v>67093</v>
      </c>
      <c r="H15" s="11">
        <v>9</v>
      </c>
      <c r="I15" s="12">
        <v>66843</v>
      </c>
      <c r="J15" s="12">
        <v>67643</v>
      </c>
      <c r="K15" s="12">
        <v>68443</v>
      </c>
      <c r="L15" s="12">
        <v>69243</v>
      </c>
      <c r="O15" s="11">
        <v>9</v>
      </c>
      <c r="P15" s="12">
        <v>67963</v>
      </c>
      <c r="Q15" s="12">
        <v>68863</v>
      </c>
      <c r="R15" s="12">
        <v>69763</v>
      </c>
      <c r="S15" s="12">
        <v>70663</v>
      </c>
      <c r="V15" s="11">
        <v>9</v>
      </c>
      <c r="W15" s="12">
        <v>69158</v>
      </c>
      <c r="X15" s="12">
        <v>70158</v>
      </c>
      <c r="Y15" s="12">
        <v>71158</v>
      </c>
      <c r="Z15" s="12">
        <v>72158</v>
      </c>
      <c r="AC15" s="11">
        <v>9</v>
      </c>
      <c r="AD15" s="12">
        <v>70018</v>
      </c>
      <c r="AE15" s="12">
        <v>71118</v>
      </c>
      <c r="AF15" s="12">
        <v>72218</v>
      </c>
      <c r="AG15" s="12">
        <v>73318</v>
      </c>
      <c r="AJ15" s="11">
        <v>9</v>
      </c>
      <c r="AK15" s="12">
        <v>70888</v>
      </c>
      <c r="AL15" s="12">
        <v>72088</v>
      </c>
      <c r="AM15" s="12">
        <v>73288</v>
      </c>
      <c r="AN15" s="12">
        <v>74488</v>
      </c>
    </row>
    <row r="16" spans="1:42" x14ac:dyDescent="0.15">
      <c r="A16" s="11">
        <v>10</v>
      </c>
      <c r="B16" s="12">
        <v>66743</v>
      </c>
      <c r="C16" s="12">
        <v>67493</v>
      </c>
      <c r="D16" s="12">
        <v>68243</v>
      </c>
      <c r="E16" s="12">
        <v>68993</v>
      </c>
      <c r="H16" s="11">
        <v>10</v>
      </c>
      <c r="I16" s="12">
        <v>68743</v>
      </c>
      <c r="J16" s="12">
        <v>69543</v>
      </c>
      <c r="K16" s="12">
        <v>70343</v>
      </c>
      <c r="L16" s="12">
        <v>71143</v>
      </c>
      <c r="O16" s="11">
        <v>10</v>
      </c>
      <c r="P16" s="12">
        <v>69763</v>
      </c>
      <c r="Q16" s="12">
        <v>70663</v>
      </c>
      <c r="R16" s="12">
        <v>71563</v>
      </c>
      <c r="S16" s="12">
        <v>72463</v>
      </c>
      <c r="V16" s="11">
        <v>10</v>
      </c>
      <c r="W16" s="12">
        <v>70958</v>
      </c>
      <c r="X16" s="12">
        <v>71958</v>
      </c>
      <c r="Y16" s="12">
        <v>72958</v>
      </c>
      <c r="Z16" s="12">
        <v>73958</v>
      </c>
      <c r="AC16" s="11">
        <v>10</v>
      </c>
      <c r="AD16" s="12">
        <v>71818</v>
      </c>
      <c r="AE16" s="12">
        <v>72918</v>
      </c>
      <c r="AF16" s="12">
        <v>74018</v>
      </c>
      <c r="AG16" s="12">
        <v>75118</v>
      </c>
      <c r="AJ16" s="11">
        <v>10</v>
      </c>
      <c r="AK16" s="12">
        <v>72688</v>
      </c>
      <c r="AL16" s="12">
        <v>73888</v>
      </c>
      <c r="AM16" s="12">
        <v>75088</v>
      </c>
      <c r="AN16" s="12">
        <v>76288</v>
      </c>
    </row>
    <row r="17" spans="1:43" x14ac:dyDescent="0.15">
      <c r="A17" s="11">
        <v>11</v>
      </c>
      <c r="B17" s="12">
        <v>68743</v>
      </c>
      <c r="C17" s="12">
        <v>69493</v>
      </c>
      <c r="D17" s="12">
        <v>70243</v>
      </c>
      <c r="E17" s="12">
        <v>70993</v>
      </c>
      <c r="H17" s="11">
        <v>11</v>
      </c>
      <c r="I17" s="12">
        <v>70643</v>
      </c>
      <c r="J17" s="12">
        <v>71443</v>
      </c>
      <c r="K17" s="12">
        <v>72243</v>
      </c>
      <c r="L17" s="12">
        <v>73043</v>
      </c>
      <c r="O17" s="11">
        <v>11</v>
      </c>
      <c r="P17" s="12">
        <v>71643</v>
      </c>
      <c r="Q17" s="12">
        <v>72543</v>
      </c>
      <c r="R17" s="12">
        <v>73443</v>
      </c>
      <c r="S17" s="12">
        <v>74343</v>
      </c>
      <c r="V17" s="11">
        <v>11</v>
      </c>
      <c r="W17" s="12">
        <v>72758</v>
      </c>
      <c r="X17" s="12">
        <v>73758</v>
      </c>
      <c r="Y17" s="12">
        <v>74758</v>
      </c>
      <c r="Z17" s="12">
        <v>75758</v>
      </c>
      <c r="AC17" s="11">
        <v>11</v>
      </c>
      <c r="AD17" s="12">
        <v>73618</v>
      </c>
      <c r="AE17" s="12">
        <v>74718</v>
      </c>
      <c r="AF17" s="12">
        <v>75818</v>
      </c>
      <c r="AG17" s="12">
        <v>76918</v>
      </c>
      <c r="AJ17" s="11">
        <v>11</v>
      </c>
      <c r="AK17" s="12">
        <v>74488</v>
      </c>
      <c r="AL17" s="12">
        <v>75688</v>
      </c>
      <c r="AM17" s="12">
        <v>76888</v>
      </c>
      <c r="AN17" s="12">
        <v>78088</v>
      </c>
    </row>
    <row r="18" spans="1:43" x14ac:dyDescent="0.15">
      <c r="A18" s="11">
        <v>12</v>
      </c>
      <c r="B18" s="12">
        <v>70743</v>
      </c>
      <c r="C18" s="12">
        <v>71493</v>
      </c>
      <c r="D18" s="12">
        <v>72243</v>
      </c>
      <c r="E18" s="12">
        <v>72993</v>
      </c>
      <c r="H18" s="11">
        <v>12</v>
      </c>
      <c r="I18" s="12">
        <v>72543</v>
      </c>
      <c r="J18" s="12">
        <v>73343</v>
      </c>
      <c r="K18" s="12">
        <v>74143</v>
      </c>
      <c r="L18" s="12">
        <v>74943</v>
      </c>
      <c r="O18" s="11">
        <v>12</v>
      </c>
      <c r="P18" s="12">
        <v>73543</v>
      </c>
      <c r="Q18" s="12">
        <v>74443</v>
      </c>
      <c r="R18" s="12">
        <v>75343</v>
      </c>
      <c r="S18" s="12">
        <v>76243</v>
      </c>
      <c r="V18" s="11">
        <v>12</v>
      </c>
      <c r="W18" s="12">
        <v>74558</v>
      </c>
      <c r="X18" s="12">
        <v>75558</v>
      </c>
      <c r="Y18" s="12">
        <v>76558</v>
      </c>
      <c r="Z18" s="12">
        <v>77558</v>
      </c>
      <c r="AC18" s="11">
        <v>12</v>
      </c>
      <c r="AD18" s="12">
        <v>75418</v>
      </c>
      <c r="AE18" s="12">
        <v>76518</v>
      </c>
      <c r="AF18" s="12">
        <v>77618</v>
      </c>
      <c r="AG18" s="12">
        <v>78718</v>
      </c>
      <c r="AJ18" s="11">
        <v>12</v>
      </c>
      <c r="AK18" s="12">
        <v>76288</v>
      </c>
      <c r="AL18" s="12">
        <v>77488</v>
      </c>
      <c r="AM18" s="12">
        <v>78688</v>
      </c>
      <c r="AN18" s="12">
        <v>79888</v>
      </c>
    </row>
    <row r="19" spans="1:43" x14ac:dyDescent="0.15">
      <c r="A19" s="11">
        <v>13</v>
      </c>
      <c r="B19" s="12">
        <v>72843</v>
      </c>
      <c r="C19" s="12">
        <v>73593</v>
      </c>
      <c r="D19" s="12">
        <v>74343</v>
      </c>
      <c r="E19" s="12">
        <v>75093</v>
      </c>
      <c r="H19" s="11">
        <v>13</v>
      </c>
      <c r="I19" s="12">
        <v>74443</v>
      </c>
      <c r="J19" s="12">
        <v>75243</v>
      </c>
      <c r="K19" s="12">
        <v>76043</v>
      </c>
      <c r="L19" s="12">
        <v>76843</v>
      </c>
      <c r="O19" s="11">
        <v>13</v>
      </c>
      <c r="P19" s="12">
        <v>75443</v>
      </c>
      <c r="Q19" s="12">
        <v>76343</v>
      </c>
      <c r="R19" s="12">
        <v>77243</v>
      </c>
      <c r="S19" s="12">
        <v>78143</v>
      </c>
      <c r="V19" s="11">
        <v>13</v>
      </c>
      <c r="W19" s="12">
        <v>76458</v>
      </c>
      <c r="X19" s="12">
        <v>77458</v>
      </c>
      <c r="Y19" s="12">
        <v>78458</v>
      </c>
      <c r="Z19" s="12">
        <v>79458</v>
      </c>
      <c r="AC19" s="11">
        <v>13</v>
      </c>
      <c r="AD19" s="12">
        <v>77318</v>
      </c>
      <c r="AE19" s="12">
        <v>78418</v>
      </c>
      <c r="AF19" s="12">
        <v>79518</v>
      </c>
      <c r="AG19" s="12">
        <v>80618</v>
      </c>
      <c r="AJ19" s="11">
        <v>13</v>
      </c>
      <c r="AK19" s="12">
        <v>78188</v>
      </c>
      <c r="AL19" s="12">
        <v>79388</v>
      </c>
      <c r="AM19" s="12">
        <v>80588</v>
      </c>
      <c r="AN19" s="12">
        <v>81788</v>
      </c>
    </row>
    <row r="20" spans="1:43" x14ac:dyDescent="0.15">
      <c r="A20" s="11">
        <v>14</v>
      </c>
      <c r="B20" s="12">
        <v>74843</v>
      </c>
      <c r="C20" s="12">
        <v>75593</v>
      </c>
      <c r="D20" s="12">
        <v>76343</v>
      </c>
      <c r="E20" s="12">
        <v>77093</v>
      </c>
      <c r="H20" s="11">
        <v>14</v>
      </c>
      <c r="I20" s="12">
        <v>76443</v>
      </c>
      <c r="J20" s="12">
        <v>77243</v>
      </c>
      <c r="K20" s="12">
        <v>78043</v>
      </c>
      <c r="L20" s="12">
        <v>78843</v>
      </c>
      <c r="O20" s="11">
        <v>14</v>
      </c>
      <c r="P20" s="12">
        <v>77343</v>
      </c>
      <c r="Q20" s="12">
        <v>78243</v>
      </c>
      <c r="R20" s="12">
        <v>79143</v>
      </c>
      <c r="S20" s="12">
        <v>80043</v>
      </c>
      <c r="V20" s="11">
        <v>14</v>
      </c>
      <c r="W20" s="12">
        <v>78358</v>
      </c>
      <c r="X20" s="12">
        <v>79358</v>
      </c>
      <c r="Y20" s="12">
        <v>80358</v>
      </c>
      <c r="Z20" s="12">
        <v>81358</v>
      </c>
      <c r="AC20" s="11">
        <v>14</v>
      </c>
      <c r="AD20" s="12">
        <v>79218</v>
      </c>
      <c r="AE20" s="12">
        <v>80318</v>
      </c>
      <c r="AF20" s="12">
        <v>81418</v>
      </c>
      <c r="AG20" s="12">
        <v>82518</v>
      </c>
      <c r="AJ20" s="11">
        <v>14</v>
      </c>
      <c r="AK20" s="12">
        <v>80088</v>
      </c>
      <c r="AL20" s="12">
        <v>81288</v>
      </c>
      <c r="AM20" s="12">
        <v>82488</v>
      </c>
      <c r="AN20" s="12">
        <v>83688</v>
      </c>
    </row>
    <row r="21" spans="1:43" x14ac:dyDescent="0.15">
      <c r="A21" s="11">
        <v>15</v>
      </c>
      <c r="B21" s="12">
        <v>76843</v>
      </c>
      <c r="C21" s="12">
        <v>77593</v>
      </c>
      <c r="D21" s="12">
        <v>78343</v>
      </c>
      <c r="E21" s="12">
        <v>79093</v>
      </c>
      <c r="H21" s="11">
        <v>15</v>
      </c>
      <c r="I21" s="12">
        <v>78443</v>
      </c>
      <c r="J21" s="12">
        <v>79243</v>
      </c>
      <c r="K21" s="12">
        <v>80043</v>
      </c>
      <c r="L21" s="12">
        <v>80843</v>
      </c>
      <c r="O21" s="11">
        <v>15</v>
      </c>
      <c r="P21" s="12">
        <v>79343</v>
      </c>
      <c r="Q21" s="12">
        <v>80243</v>
      </c>
      <c r="R21" s="12">
        <v>81143</v>
      </c>
      <c r="S21" s="12">
        <v>82043</v>
      </c>
      <c r="V21" s="11">
        <v>15</v>
      </c>
      <c r="W21" s="12">
        <v>80258</v>
      </c>
      <c r="X21" s="12">
        <v>81258</v>
      </c>
      <c r="Y21" s="12">
        <v>82258</v>
      </c>
      <c r="Z21" s="12">
        <v>83258</v>
      </c>
      <c r="AC21" s="11">
        <v>15</v>
      </c>
      <c r="AD21" s="12">
        <v>81118</v>
      </c>
      <c r="AE21" s="12">
        <v>82218</v>
      </c>
      <c r="AF21" s="12">
        <v>83318</v>
      </c>
      <c r="AG21" s="12">
        <v>84418</v>
      </c>
      <c r="AJ21" s="11">
        <v>15</v>
      </c>
      <c r="AK21" s="12">
        <v>81988</v>
      </c>
      <c r="AL21" s="12">
        <v>83188</v>
      </c>
      <c r="AM21" s="12">
        <v>84388</v>
      </c>
      <c r="AN21" s="12">
        <v>85588</v>
      </c>
      <c r="AQ21" s="14"/>
    </row>
    <row r="22" spans="1:43" x14ac:dyDescent="0.15">
      <c r="A22" s="6">
        <v>16</v>
      </c>
      <c r="B22" s="12">
        <v>78843</v>
      </c>
      <c r="C22" s="12">
        <v>79593</v>
      </c>
      <c r="D22" s="12">
        <v>80343</v>
      </c>
      <c r="E22" s="12">
        <v>81093</v>
      </c>
      <c r="H22" s="6">
        <v>16</v>
      </c>
      <c r="I22" s="12">
        <v>80443</v>
      </c>
      <c r="J22" s="12">
        <v>81243</v>
      </c>
      <c r="K22" s="12">
        <v>82043</v>
      </c>
      <c r="L22" s="12">
        <v>82843</v>
      </c>
      <c r="O22" s="6">
        <v>16</v>
      </c>
      <c r="P22" s="12">
        <v>81343</v>
      </c>
      <c r="Q22" s="12">
        <v>82243</v>
      </c>
      <c r="R22" s="12">
        <v>83143</v>
      </c>
      <c r="S22" s="12">
        <v>84043</v>
      </c>
      <c r="V22" s="6">
        <v>16</v>
      </c>
      <c r="W22" s="12">
        <v>82158</v>
      </c>
      <c r="X22" s="12">
        <v>83158</v>
      </c>
      <c r="Y22" s="12">
        <v>84158</v>
      </c>
      <c r="Z22" s="12">
        <v>85158</v>
      </c>
      <c r="AC22" s="6">
        <v>16</v>
      </c>
      <c r="AD22" s="12">
        <v>83018</v>
      </c>
      <c r="AE22" s="12">
        <v>84118</v>
      </c>
      <c r="AF22" s="12">
        <v>85218</v>
      </c>
      <c r="AG22" s="12">
        <v>86318</v>
      </c>
      <c r="AJ22" s="6">
        <v>16</v>
      </c>
      <c r="AK22" s="12">
        <v>83888</v>
      </c>
      <c r="AL22" s="12">
        <v>85088</v>
      </c>
      <c r="AM22" s="12">
        <v>86288</v>
      </c>
      <c r="AN22" s="12">
        <v>87488</v>
      </c>
    </row>
    <row r="23" spans="1:43" x14ac:dyDescent="0.15">
      <c r="A23" s="11">
        <v>17</v>
      </c>
      <c r="B23" s="12">
        <v>80743</v>
      </c>
      <c r="C23" s="12">
        <v>81493</v>
      </c>
      <c r="D23" s="12">
        <v>82243</v>
      </c>
      <c r="E23" s="12">
        <v>82993</v>
      </c>
      <c r="H23" s="11">
        <v>17</v>
      </c>
      <c r="I23" s="12">
        <v>82443</v>
      </c>
      <c r="J23" s="12">
        <v>83243</v>
      </c>
      <c r="K23" s="12">
        <v>84043</v>
      </c>
      <c r="L23" s="12">
        <v>84843</v>
      </c>
      <c r="O23" s="11">
        <v>17</v>
      </c>
      <c r="P23" s="12">
        <v>83343</v>
      </c>
      <c r="Q23" s="12">
        <v>84243</v>
      </c>
      <c r="R23" s="12">
        <v>85143</v>
      </c>
      <c r="S23" s="12">
        <v>86043</v>
      </c>
      <c r="V23" s="11">
        <v>17</v>
      </c>
      <c r="W23" s="12">
        <v>84158</v>
      </c>
      <c r="X23" s="12">
        <v>85158</v>
      </c>
      <c r="Y23" s="12">
        <v>86158</v>
      </c>
      <c r="Z23" s="12">
        <v>87158</v>
      </c>
      <c r="AC23" s="11">
        <v>17</v>
      </c>
      <c r="AD23" s="12">
        <v>84918</v>
      </c>
      <c r="AE23" s="12">
        <v>86018</v>
      </c>
      <c r="AF23" s="12">
        <v>87118</v>
      </c>
      <c r="AG23" s="12">
        <v>88218</v>
      </c>
      <c r="AJ23" s="11">
        <v>17</v>
      </c>
      <c r="AK23" s="12">
        <v>85843</v>
      </c>
      <c r="AL23" s="12">
        <v>87043</v>
      </c>
      <c r="AM23" s="12">
        <v>88243</v>
      </c>
      <c r="AN23" s="12">
        <v>89443</v>
      </c>
    </row>
    <row r="24" spans="1:43" x14ac:dyDescent="0.15">
      <c r="A24" s="11">
        <v>18</v>
      </c>
      <c r="B24" s="12">
        <v>82243</v>
      </c>
      <c r="C24" s="12">
        <v>82993</v>
      </c>
      <c r="D24" s="12">
        <v>83743</v>
      </c>
      <c r="E24" s="12">
        <v>84493</v>
      </c>
      <c r="H24" s="11">
        <v>18</v>
      </c>
      <c r="I24" s="12">
        <v>84043</v>
      </c>
      <c r="J24" s="12">
        <v>84843</v>
      </c>
      <c r="K24" s="12">
        <v>85643</v>
      </c>
      <c r="L24" s="12">
        <v>86443</v>
      </c>
      <c r="O24" s="11">
        <v>18</v>
      </c>
      <c r="P24" s="12">
        <v>85143</v>
      </c>
      <c r="Q24" s="12">
        <v>86043</v>
      </c>
      <c r="R24" s="12">
        <v>86943</v>
      </c>
      <c r="S24" s="12">
        <v>87843</v>
      </c>
      <c r="V24" s="11">
        <v>18</v>
      </c>
      <c r="W24" s="12">
        <v>86158</v>
      </c>
      <c r="X24" s="12">
        <v>87158</v>
      </c>
      <c r="Y24" s="12">
        <v>88158</v>
      </c>
      <c r="Z24" s="12">
        <v>89158</v>
      </c>
      <c r="AC24" s="11">
        <v>18</v>
      </c>
      <c r="AD24" s="12">
        <v>86843</v>
      </c>
      <c r="AE24" s="12">
        <v>87943</v>
      </c>
      <c r="AF24" s="12">
        <v>89043</v>
      </c>
      <c r="AG24" s="12">
        <v>90143</v>
      </c>
      <c r="AJ24" s="11">
        <v>18</v>
      </c>
      <c r="AK24" s="12">
        <v>87843</v>
      </c>
      <c r="AL24" s="12">
        <v>89043</v>
      </c>
      <c r="AM24" s="12">
        <v>90243</v>
      </c>
      <c r="AN24" s="12">
        <v>91443</v>
      </c>
    </row>
    <row r="25" spans="1:43" x14ac:dyDescent="0.15">
      <c r="A25" s="11">
        <v>19</v>
      </c>
      <c r="B25" s="12">
        <v>83743</v>
      </c>
      <c r="C25" s="12">
        <v>84493</v>
      </c>
      <c r="D25" s="12">
        <v>85243</v>
      </c>
      <c r="E25" s="12">
        <v>85993</v>
      </c>
      <c r="H25" s="11">
        <v>19</v>
      </c>
      <c r="I25" s="12">
        <v>85643</v>
      </c>
      <c r="J25" s="12">
        <v>86443</v>
      </c>
      <c r="K25" s="12">
        <v>87243</v>
      </c>
      <c r="L25" s="12">
        <v>88043</v>
      </c>
      <c r="O25" s="11">
        <v>19</v>
      </c>
      <c r="P25" s="12">
        <v>86843</v>
      </c>
      <c r="Q25" s="12">
        <v>87743</v>
      </c>
      <c r="R25" s="12">
        <v>88643</v>
      </c>
      <c r="S25" s="12">
        <v>89543</v>
      </c>
      <c r="V25" s="11">
        <v>19</v>
      </c>
      <c r="W25" s="12">
        <v>88043</v>
      </c>
      <c r="X25" s="12">
        <v>89043</v>
      </c>
      <c r="Y25" s="12">
        <v>90043</v>
      </c>
      <c r="Z25" s="12">
        <v>91043</v>
      </c>
      <c r="AC25" s="11">
        <v>19</v>
      </c>
      <c r="AD25" s="12">
        <v>88843</v>
      </c>
      <c r="AE25" s="12">
        <v>89943</v>
      </c>
      <c r="AF25" s="12">
        <v>91043</v>
      </c>
      <c r="AG25" s="12">
        <v>92143</v>
      </c>
      <c r="AJ25" s="11">
        <v>19</v>
      </c>
      <c r="AK25" s="12">
        <v>89843</v>
      </c>
      <c r="AL25" s="12">
        <v>91043</v>
      </c>
      <c r="AM25" s="12">
        <v>92243</v>
      </c>
      <c r="AN25" s="12">
        <v>93443</v>
      </c>
    </row>
    <row r="26" spans="1:43" x14ac:dyDescent="0.15">
      <c r="A26" s="11">
        <v>20</v>
      </c>
      <c r="B26" s="12">
        <v>85243</v>
      </c>
      <c r="C26" s="12">
        <v>85993</v>
      </c>
      <c r="D26" s="12">
        <v>86743</v>
      </c>
      <c r="E26" s="12">
        <v>87493</v>
      </c>
      <c r="H26" s="11">
        <v>20</v>
      </c>
      <c r="I26" s="12">
        <v>87243</v>
      </c>
      <c r="J26" s="12">
        <v>88043</v>
      </c>
      <c r="K26" s="12">
        <v>88843</v>
      </c>
      <c r="L26" s="12">
        <v>89643</v>
      </c>
      <c r="O26" s="11">
        <v>20</v>
      </c>
      <c r="P26" s="12">
        <v>88543</v>
      </c>
      <c r="Q26" s="12">
        <v>89443</v>
      </c>
      <c r="R26" s="12">
        <v>90343</v>
      </c>
      <c r="S26" s="12">
        <v>91243</v>
      </c>
      <c r="V26" s="11">
        <v>20</v>
      </c>
      <c r="W26" s="12">
        <v>89843</v>
      </c>
      <c r="X26" s="12">
        <v>90843</v>
      </c>
      <c r="Y26" s="12">
        <v>91843</v>
      </c>
      <c r="Z26" s="12">
        <v>92843</v>
      </c>
      <c r="AC26" s="11">
        <v>20</v>
      </c>
      <c r="AD26" s="12">
        <v>90843</v>
      </c>
      <c r="AE26" s="12">
        <v>91943</v>
      </c>
      <c r="AF26" s="12">
        <v>93043</v>
      </c>
      <c r="AG26" s="12">
        <v>94143</v>
      </c>
      <c r="AJ26" s="11">
        <v>20</v>
      </c>
      <c r="AK26" s="12">
        <v>91843</v>
      </c>
      <c r="AL26" s="12">
        <v>93043</v>
      </c>
      <c r="AM26" s="12">
        <v>94243</v>
      </c>
      <c r="AN26" s="12">
        <v>95443</v>
      </c>
    </row>
  </sheetData>
  <printOptions horizontalCentered="1" verticalCentered="1"/>
  <pageMargins left="0" right="0" top="0.5" bottom="0.5" header="0.25" footer="0.25"/>
  <pageSetup orientation="portrait" horizontalDpi="180" verticalDpi="180" r:id="rId1"/>
  <headerFooter alignWithMargins="0">
    <oddHeader>&amp;R&amp;P</oddHeader>
    <oddFooter>&amp;LNJEA Research:LD&amp;C&amp;A&amp;R&amp;F</oddFooter>
  </headerFooter>
  <colBreaks count="5" manualBreakCount="5">
    <brk id="7" max="1048575" man="1"/>
    <brk id="14" max="1048575" man="1"/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5ED17-5D0E-47F5-B22D-61FF569FA299}">
  <dimension ref="A1:T43"/>
  <sheetViews>
    <sheetView workbookViewId="0">
      <selection activeCell="A4" sqref="A4"/>
    </sheetView>
  </sheetViews>
  <sheetFormatPr baseColWidth="10" defaultColWidth="9.1640625" defaultRowHeight="13" x14ac:dyDescent="0.15"/>
  <cols>
    <col min="1" max="3" width="9.1640625" style="17"/>
    <col min="4" max="4" width="11.1640625" style="17" bestFit="1" customWidth="1"/>
    <col min="5" max="6" width="9.1640625" style="17"/>
    <col min="7" max="7" width="11.1640625" style="17" bestFit="1" customWidth="1"/>
    <col min="8" max="8" width="10.33203125" style="17" bestFit="1" customWidth="1"/>
    <col min="9" max="16384" width="9.1640625" style="17"/>
  </cols>
  <sheetData>
    <row r="1" spans="1:20" ht="16" x14ac:dyDescent="0.2">
      <c r="A1" s="15" t="s">
        <v>0</v>
      </c>
      <c r="B1" s="16"/>
      <c r="G1" s="49" t="s">
        <v>14</v>
      </c>
      <c r="H1" s="49"/>
      <c r="I1" s="18"/>
      <c r="J1" s="49" t="s">
        <v>15</v>
      </c>
      <c r="K1" s="49"/>
      <c r="L1" s="18"/>
      <c r="M1" s="49" t="s">
        <v>16</v>
      </c>
      <c r="N1" s="49"/>
      <c r="O1" s="18"/>
      <c r="P1" s="49" t="s">
        <v>12</v>
      </c>
      <c r="Q1" s="49"/>
      <c r="S1" s="49" t="s">
        <v>13</v>
      </c>
      <c r="T1" s="49"/>
    </row>
    <row r="2" spans="1:20" x14ac:dyDescent="0.15">
      <c r="A2" s="19" t="s">
        <v>7</v>
      </c>
      <c r="B2" s="20" t="s">
        <v>17</v>
      </c>
      <c r="G2" s="50" t="s">
        <v>90</v>
      </c>
      <c r="H2" s="50"/>
      <c r="I2" s="20"/>
      <c r="J2" s="50" t="s">
        <v>91</v>
      </c>
      <c r="K2" s="50"/>
      <c r="M2" s="50" t="s">
        <v>92</v>
      </c>
      <c r="N2" s="50"/>
      <c r="P2" s="50" t="s">
        <v>97</v>
      </c>
      <c r="Q2" s="50"/>
      <c r="S2" s="50" t="s">
        <v>98</v>
      </c>
      <c r="T2" s="50"/>
    </row>
    <row r="3" spans="1:20" x14ac:dyDescent="0.15">
      <c r="G3" s="47">
        <v>5.5E-2</v>
      </c>
      <c r="J3" s="47">
        <v>4.2500000000000003E-2</v>
      </c>
      <c r="M3" s="48">
        <v>0.04</v>
      </c>
      <c r="P3" s="47">
        <v>3.5000000000000003E-2</v>
      </c>
      <c r="S3" s="47">
        <v>3.5000000000000003E-2</v>
      </c>
    </row>
    <row r="4" spans="1:20" x14ac:dyDescent="0.15">
      <c r="B4" s="21" t="s">
        <v>18</v>
      </c>
      <c r="G4" s="22" t="s">
        <v>19</v>
      </c>
      <c r="H4" s="22" t="s">
        <v>20</v>
      </c>
      <c r="I4" s="23"/>
      <c r="J4" s="22" t="s">
        <v>19</v>
      </c>
      <c r="K4" s="22" t="s">
        <v>20</v>
      </c>
      <c r="L4" s="23"/>
      <c r="M4" s="22" t="s">
        <v>19</v>
      </c>
      <c r="N4" s="22" t="s">
        <v>20</v>
      </c>
      <c r="O4" s="23"/>
      <c r="P4" s="22" t="s">
        <v>19</v>
      </c>
      <c r="Q4" s="22" t="s">
        <v>20</v>
      </c>
      <c r="S4" s="22" t="s">
        <v>19</v>
      </c>
      <c r="T4" s="22" t="s">
        <v>20</v>
      </c>
    </row>
    <row r="5" spans="1:20" ht="15" x14ac:dyDescent="0.2">
      <c r="B5" s="24" t="s">
        <v>88</v>
      </c>
      <c r="C5" s="24" t="s">
        <v>89</v>
      </c>
      <c r="D5" s="25">
        <v>42625.73</v>
      </c>
      <c r="E5" s="26">
        <v>1</v>
      </c>
      <c r="G5" s="27">
        <f>ROUND(D5*(1+G$3),0)</f>
        <v>44970</v>
      </c>
      <c r="H5" s="27">
        <f t="shared" ref="H5:H11" si="0">G5-D5</f>
        <v>2344.2699999999968</v>
      </c>
      <c r="I5" s="23"/>
      <c r="J5" s="27">
        <f t="shared" ref="J5:J10" si="1">ROUND(G5*(1+J$3),0)</f>
        <v>46881</v>
      </c>
      <c r="K5" s="27">
        <f t="shared" ref="K5:K11" si="2">J5-G5</f>
        <v>1911</v>
      </c>
      <c r="L5" s="23"/>
      <c r="M5" s="27">
        <f t="shared" ref="M5:M10" si="3">ROUND(J5*(1+M$3),0)</f>
        <v>48756</v>
      </c>
      <c r="N5" s="27">
        <f t="shared" ref="N5:N11" si="4">M5-J5</f>
        <v>1875</v>
      </c>
      <c r="O5" s="23"/>
      <c r="P5" s="27">
        <f t="shared" ref="P5:P10" si="5">ROUND(M5*(1+P$3),0)</f>
        <v>50462</v>
      </c>
      <c r="Q5" s="27">
        <f t="shared" ref="Q5:Q11" si="6">P5-M5</f>
        <v>1706</v>
      </c>
      <c r="S5" s="27">
        <f t="shared" ref="S5:S10" si="7">ROUND(P5*(1+S$3),0)</f>
        <v>52228</v>
      </c>
      <c r="T5" s="27">
        <f t="shared" ref="T5:T11" si="8">S5-P5</f>
        <v>1766</v>
      </c>
    </row>
    <row r="6" spans="1:20" ht="15" x14ac:dyDescent="0.2">
      <c r="B6" s="24" t="s">
        <v>86</v>
      </c>
      <c r="C6" s="24" t="s">
        <v>87</v>
      </c>
      <c r="D6" s="25">
        <v>40000</v>
      </c>
      <c r="E6" s="26">
        <v>1</v>
      </c>
      <c r="G6" s="27">
        <f t="shared" ref="G6:G10" si="9">ROUND(D6*(1+G$3),0)</f>
        <v>42200</v>
      </c>
      <c r="H6" s="27">
        <f t="shared" si="0"/>
        <v>2200</v>
      </c>
      <c r="I6" s="23"/>
      <c r="J6" s="27">
        <f t="shared" si="1"/>
        <v>43994</v>
      </c>
      <c r="K6" s="27">
        <f t="shared" si="2"/>
        <v>1794</v>
      </c>
      <c r="L6" s="23"/>
      <c r="M6" s="27">
        <f t="shared" si="3"/>
        <v>45754</v>
      </c>
      <c r="N6" s="27">
        <f t="shared" si="4"/>
        <v>1760</v>
      </c>
      <c r="O6" s="23"/>
      <c r="P6" s="27">
        <f t="shared" si="5"/>
        <v>47355</v>
      </c>
      <c r="Q6" s="27">
        <f t="shared" si="6"/>
        <v>1601</v>
      </c>
      <c r="S6" s="27">
        <f t="shared" si="7"/>
        <v>49012</v>
      </c>
      <c r="T6" s="27">
        <f t="shared" si="8"/>
        <v>1657</v>
      </c>
    </row>
    <row r="7" spans="1:20" ht="15" x14ac:dyDescent="0.2">
      <c r="B7" s="24" t="s">
        <v>21</v>
      </c>
      <c r="C7" s="24" t="s">
        <v>22</v>
      </c>
      <c r="D7" s="25">
        <v>45587.15</v>
      </c>
      <c r="E7" s="26">
        <v>1</v>
      </c>
      <c r="G7" s="27">
        <f t="shared" si="9"/>
        <v>48094</v>
      </c>
      <c r="H7" s="27">
        <f t="shared" si="0"/>
        <v>2506.8499999999985</v>
      </c>
      <c r="I7" s="23"/>
      <c r="J7" s="27">
        <f t="shared" si="1"/>
        <v>50138</v>
      </c>
      <c r="K7" s="27">
        <f t="shared" si="2"/>
        <v>2044</v>
      </c>
      <c r="L7" s="23"/>
      <c r="M7" s="27">
        <f t="shared" si="3"/>
        <v>52144</v>
      </c>
      <c r="N7" s="27">
        <f t="shared" si="4"/>
        <v>2006</v>
      </c>
      <c r="O7" s="23"/>
      <c r="P7" s="27">
        <f t="shared" si="5"/>
        <v>53969</v>
      </c>
      <c r="Q7" s="27">
        <f t="shared" si="6"/>
        <v>1825</v>
      </c>
      <c r="S7" s="27">
        <f t="shared" si="7"/>
        <v>55858</v>
      </c>
      <c r="T7" s="27">
        <f t="shared" si="8"/>
        <v>1889</v>
      </c>
    </row>
    <row r="8" spans="1:20" ht="15" x14ac:dyDescent="0.2">
      <c r="B8" s="24" t="s">
        <v>25</v>
      </c>
      <c r="C8" s="24" t="s">
        <v>26</v>
      </c>
      <c r="D8" s="25">
        <v>16501.18</v>
      </c>
      <c r="E8" s="28">
        <v>0.7</v>
      </c>
      <c r="G8" s="27">
        <f t="shared" si="9"/>
        <v>17409</v>
      </c>
      <c r="H8" s="27">
        <f t="shared" si="0"/>
        <v>907.81999999999971</v>
      </c>
      <c r="I8" s="23"/>
      <c r="J8" s="27">
        <f t="shared" si="1"/>
        <v>18149</v>
      </c>
      <c r="K8" s="27">
        <f t="shared" si="2"/>
        <v>740</v>
      </c>
      <c r="L8" s="23"/>
      <c r="M8" s="27">
        <f t="shared" si="3"/>
        <v>18875</v>
      </c>
      <c r="N8" s="27">
        <f t="shared" si="4"/>
        <v>726</v>
      </c>
      <c r="O8" s="23"/>
      <c r="P8" s="27">
        <f t="shared" si="5"/>
        <v>19536</v>
      </c>
      <c r="Q8" s="27">
        <f t="shared" si="6"/>
        <v>661</v>
      </c>
      <c r="S8" s="27">
        <f t="shared" si="7"/>
        <v>20220</v>
      </c>
      <c r="T8" s="27">
        <f t="shared" si="8"/>
        <v>684</v>
      </c>
    </row>
    <row r="9" spans="1:20" ht="15" x14ac:dyDescent="0.2">
      <c r="B9" s="24" t="s">
        <v>23</v>
      </c>
      <c r="C9" s="24" t="s">
        <v>24</v>
      </c>
      <c r="D9" s="25">
        <v>50772.57</v>
      </c>
      <c r="E9" s="26">
        <v>1</v>
      </c>
      <c r="G9" s="27">
        <f t="shared" si="9"/>
        <v>53565</v>
      </c>
      <c r="H9" s="27">
        <f t="shared" si="0"/>
        <v>2792.4300000000003</v>
      </c>
      <c r="I9" s="23"/>
      <c r="J9" s="27">
        <f t="shared" si="1"/>
        <v>55842</v>
      </c>
      <c r="K9" s="27">
        <f t="shared" si="2"/>
        <v>2277</v>
      </c>
      <c r="L9" s="23"/>
      <c r="M9" s="27">
        <f t="shared" si="3"/>
        <v>58076</v>
      </c>
      <c r="N9" s="27">
        <f t="shared" si="4"/>
        <v>2234</v>
      </c>
      <c r="O9" s="23"/>
      <c r="P9" s="27">
        <f t="shared" si="5"/>
        <v>60109</v>
      </c>
      <c r="Q9" s="27">
        <f t="shared" si="6"/>
        <v>2033</v>
      </c>
      <c r="S9" s="27">
        <f t="shared" si="7"/>
        <v>62213</v>
      </c>
      <c r="T9" s="27">
        <f t="shared" si="8"/>
        <v>2104</v>
      </c>
    </row>
    <row r="10" spans="1:20" ht="15" x14ac:dyDescent="0.2">
      <c r="B10" s="24" t="s">
        <v>85</v>
      </c>
      <c r="C10" s="24" t="s">
        <v>84</v>
      </c>
      <c r="D10" s="25">
        <v>40000</v>
      </c>
      <c r="E10" s="28">
        <v>1</v>
      </c>
      <c r="G10" s="27">
        <f t="shared" si="9"/>
        <v>42200</v>
      </c>
      <c r="H10" s="27">
        <f t="shared" si="0"/>
        <v>2200</v>
      </c>
      <c r="I10" s="23"/>
      <c r="J10" s="27">
        <f t="shared" si="1"/>
        <v>43994</v>
      </c>
      <c r="K10" s="27">
        <f t="shared" si="2"/>
        <v>1794</v>
      </c>
      <c r="L10" s="23"/>
      <c r="M10" s="27">
        <f t="shared" si="3"/>
        <v>45754</v>
      </c>
      <c r="N10" s="27">
        <f t="shared" si="4"/>
        <v>1760</v>
      </c>
      <c r="O10" s="23"/>
      <c r="P10" s="27">
        <f t="shared" si="5"/>
        <v>47355</v>
      </c>
      <c r="Q10" s="27">
        <f t="shared" si="6"/>
        <v>1601</v>
      </c>
      <c r="S10" s="27">
        <f t="shared" si="7"/>
        <v>49012</v>
      </c>
      <c r="T10" s="27">
        <f t="shared" si="8"/>
        <v>1657</v>
      </c>
    </row>
    <row r="11" spans="1:20" ht="15" x14ac:dyDescent="0.15">
      <c r="B11" s="29"/>
      <c r="C11" s="29"/>
      <c r="D11" s="30">
        <f>SUM(D5:D10)</f>
        <v>235486.63</v>
      </c>
      <c r="E11" s="31">
        <f>SUM(E5:E10)</f>
        <v>5.7</v>
      </c>
      <c r="G11" s="32">
        <f>SUM(G5:G10)</f>
        <v>248438</v>
      </c>
      <c r="H11" s="32">
        <f t="shared" si="0"/>
        <v>12951.369999999995</v>
      </c>
      <c r="J11" s="32">
        <f>SUM(J5:J10)</f>
        <v>258998</v>
      </c>
      <c r="K11" s="32">
        <f t="shared" si="2"/>
        <v>10560</v>
      </c>
      <c r="M11" s="32">
        <f>SUM(M5:M10)</f>
        <v>269359</v>
      </c>
      <c r="N11" s="32">
        <f t="shared" si="4"/>
        <v>10361</v>
      </c>
      <c r="P11" s="32">
        <f>SUM(P5:P10)</f>
        <v>278786</v>
      </c>
      <c r="Q11" s="32">
        <f t="shared" si="6"/>
        <v>9427</v>
      </c>
      <c r="S11" s="32">
        <f>SUM(S5:S10)</f>
        <v>288543</v>
      </c>
      <c r="T11" s="32">
        <f t="shared" si="8"/>
        <v>9757</v>
      </c>
    </row>
    <row r="12" spans="1:20" x14ac:dyDescent="0.15">
      <c r="G12" s="23"/>
      <c r="H12" s="33">
        <f>H11/D11</f>
        <v>5.4998324108676555E-2</v>
      </c>
      <c r="I12" s="23"/>
      <c r="J12" s="23"/>
      <c r="K12" s="33">
        <f>K11/G11</f>
        <v>4.2505574831547509E-2</v>
      </c>
      <c r="L12" s="23"/>
      <c r="M12" s="23"/>
      <c r="N12" s="33">
        <f>N11/J11</f>
        <v>4.0004169916370014E-2</v>
      </c>
      <c r="O12" s="23"/>
      <c r="P12" s="23"/>
      <c r="Q12" s="33">
        <f>Q11/M11</f>
        <v>3.4997902427615191E-2</v>
      </c>
      <c r="S12" s="23"/>
      <c r="T12" s="33">
        <f>T11/P11</f>
        <v>3.4998170639845616E-2</v>
      </c>
    </row>
    <row r="13" spans="1:20" x14ac:dyDescent="0.15">
      <c r="B13" s="21" t="s">
        <v>27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S13" s="23"/>
      <c r="T13" s="23"/>
    </row>
    <row r="14" spans="1:20" ht="15" x14ac:dyDescent="0.2">
      <c r="B14" s="34" t="s">
        <v>94</v>
      </c>
      <c r="C14" s="34" t="s">
        <v>93</v>
      </c>
      <c r="D14" s="35">
        <v>45760</v>
      </c>
      <c r="E14" s="28">
        <v>1</v>
      </c>
      <c r="G14" s="27">
        <f>ROUND(D14*(1+G$3),0)</f>
        <v>48277</v>
      </c>
      <c r="H14" s="27">
        <f>G14-D14</f>
        <v>2517</v>
      </c>
      <c r="I14" s="23"/>
      <c r="J14" s="27">
        <f>ROUND(G14*(1+J$3),0)</f>
        <v>50329</v>
      </c>
      <c r="K14" s="27">
        <f t="shared" ref="K14:K22" si="10">J14-G14</f>
        <v>2052</v>
      </c>
      <c r="L14" s="23"/>
      <c r="M14" s="27">
        <f>ROUND(J14*(1+M$3),0)</f>
        <v>52342</v>
      </c>
      <c r="N14" s="27">
        <f t="shared" ref="N14:N22" si="11">M14-J14</f>
        <v>2013</v>
      </c>
      <c r="O14" s="23"/>
      <c r="P14" s="27">
        <f>ROUND(M14*(1+P$3),0)</f>
        <v>54174</v>
      </c>
      <c r="Q14" s="27">
        <f t="shared" ref="Q14:Q23" si="12">P14-M14</f>
        <v>1832</v>
      </c>
      <c r="S14" s="27">
        <f>ROUND(P14*(1+S$3),0)</f>
        <v>56070</v>
      </c>
      <c r="T14" s="27">
        <f t="shared" ref="T14:T23" si="13">S14-P14</f>
        <v>1896</v>
      </c>
    </row>
    <row r="15" spans="1:20" ht="15" x14ac:dyDescent="0.2">
      <c r="B15" s="34" t="s">
        <v>28</v>
      </c>
      <c r="C15" s="34" t="s">
        <v>29</v>
      </c>
      <c r="D15" s="35">
        <v>35692.800000000003</v>
      </c>
      <c r="E15" s="28">
        <v>1</v>
      </c>
      <c r="G15" s="27">
        <f t="shared" ref="G15:G22" si="14">ROUND(D15*(1+G$3),0)</f>
        <v>37656</v>
      </c>
      <c r="H15" s="27">
        <f t="shared" ref="H15:H18" si="15">G15-D15</f>
        <v>1963.1999999999971</v>
      </c>
      <c r="I15" s="23"/>
      <c r="J15" s="27">
        <f t="shared" ref="J15:J22" si="16">ROUND(G15*(1+J$3),0)</f>
        <v>39256</v>
      </c>
      <c r="K15" s="27">
        <f t="shared" si="10"/>
        <v>1600</v>
      </c>
      <c r="L15" s="23"/>
      <c r="M15" s="27">
        <f t="shared" ref="M15:M22" si="17">ROUND(J15*(1+M$3),0)</f>
        <v>40826</v>
      </c>
      <c r="N15" s="27">
        <f t="shared" si="11"/>
        <v>1570</v>
      </c>
      <c r="O15" s="23"/>
      <c r="P15" s="27">
        <f t="shared" ref="P15:P22" si="18">ROUND(M15*(1+P$3),0)</f>
        <v>42255</v>
      </c>
      <c r="Q15" s="27">
        <f t="shared" si="12"/>
        <v>1429</v>
      </c>
      <c r="S15" s="27">
        <f t="shared" ref="S15:S22" si="19">ROUND(P15*(1+S$3),0)</f>
        <v>43734</v>
      </c>
      <c r="T15" s="27">
        <f t="shared" si="13"/>
        <v>1479</v>
      </c>
    </row>
    <row r="16" spans="1:20" ht="15" x14ac:dyDescent="0.2">
      <c r="B16" s="34" t="s">
        <v>30</v>
      </c>
      <c r="C16" s="34" t="s">
        <v>31</v>
      </c>
      <c r="D16" s="35">
        <v>18730.400000000001</v>
      </c>
      <c r="E16" s="28">
        <v>0.5</v>
      </c>
      <c r="G16" s="27">
        <f t="shared" si="14"/>
        <v>19761</v>
      </c>
      <c r="H16" s="27">
        <f t="shared" si="15"/>
        <v>1030.5999999999985</v>
      </c>
      <c r="I16" s="23"/>
      <c r="J16" s="27">
        <f t="shared" si="16"/>
        <v>20601</v>
      </c>
      <c r="K16" s="27">
        <f t="shared" si="10"/>
        <v>840</v>
      </c>
      <c r="L16" s="23"/>
      <c r="M16" s="27">
        <f t="shared" si="17"/>
        <v>21425</v>
      </c>
      <c r="N16" s="27">
        <f t="shared" si="11"/>
        <v>824</v>
      </c>
      <c r="O16" s="23"/>
      <c r="P16" s="27">
        <f t="shared" si="18"/>
        <v>22175</v>
      </c>
      <c r="Q16" s="27">
        <f t="shared" si="12"/>
        <v>750</v>
      </c>
      <c r="S16" s="27">
        <f t="shared" si="19"/>
        <v>22951</v>
      </c>
      <c r="T16" s="27">
        <f t="shared" si="13"/>
        <v>776</v>
      </c>
    </row>
    <row r="17" spans="2:20" ht="15" x14ac:dyDescent="0.2">
      <c r="B17" s="34" t="s">
        <v>96</v>
      </c>
      <c r="C17" s="34" t="s">
        <v>95</v>
      </c>
      <c r="D17" s="35">
        <v>31200</v>
      </c>
      <c r="E17" s="28">
        <v>1</v>
      </c>
      <c r="G17" s="27">
        <f t="shared" si="14"/>
        <v>32916</v>
      </c>
      <c r="H17" s="27">
        <f t="shared" si="15"/>
        <v>1716</v>
      </c>
      <c r="I17" s="23"/>
      <c r="J17" s="27">
        <f t="shared" si="16"/>
        <v>34315</v>
      </c>
      <c r="K17" s="27">
        <f t="shared" si="10"/>
        <v>1399</v>
      </c>
      <c r="L17" s="23"/>
      <c r="M17" s="27">
        <f t="shared" si="17"/>
        <v>35688</v>
      </c>
      <c r="N17" s="27">
        <f t="shared" si="11"/>
        <v>1373</v>
      </c>
      <c r="O17" s="23"/>
      <c r="P17" s="27">
        <f t="shared" si="18"/>
        <v>36937</v>
      </c>
      <c r="Q17" s="27">
        <f t="shared" si="12"/>
        <v>1249</v>
      </c>
      <c r="S17" s="27">
        <f t="shared" si="19"/>
        <v>38230</v>
      </c>
      <c r="T17" s="27">
        <f t="shared" si="13"/>
        <v>1293</v>
      </c>
    </row>
    <row r="18" spans="2:20" ht="15" x14ac:dyDescent="0.2">
      <c r="B18" s="34" t="s">
        <v>32</v>
      </c>
      <c r="C18" s="34" t="s">
        <v>24</v>
      </c>
      <c r="D18" s="35">
        <v>45448</v>
      </c>
      <c r="E18" s="28">
        <v>1</v>
      </c>
      <c r="G18" s="27">
        <f t="shared" si="14"/>
        <v>47948</v>
      </c>
      <c r="H18" s="27">
        <f t="shared" si="15"/>
        <v>2500</v>
      </c>
      <c r="I18" s="23"/>
      <c r="J18" s="27">
        <f t="shared" si="16"/>
        <v>49986</v>
      </c>
      <c r="K18" s="27">
        <f t="shared" si="10"/>
        <v>2038</v>
      </c>
      <c r="L18" s="23"/>
      <c r="M18" s="27">
        <f t="shared" si="17"/>
        <v>51985</v>
      </c>
      <c r="N18" s="27">
        <f t="shared" si="11"/>
        <v>1999</v>
      </c>
      <c r="O18" s="23"/>
      <c r="P18" s="27">
        <f t="shared" si="18"/>
        <v>53804</v>
      </c>
      <c r="Q18" s="27">
        <f t="shared" si="12"/>
        <v>1819</v>
      </c>
      <c r="S18" s="27">
        <f t="shared" si="19"/>
        <v>55687</v>
      </c>
      <c r="T18" s="27">
        <f t="shared" si="13"/>
        <v>1883</v>
      </c>
    </row>
    <row r="19" spans="2:20" ht="15" x14ac:dyDescent="0.2">
      <c r="B19" s="34" t="s">
        <v>32</v>
      </c>
      <c r="C19" s="34" t="s">
        <v>33</v>
      </c>
      <c r="D19" s="35">
        <v>46488</v>
      </c>
      <c r="E19" s="28">
        <v>1</v>
      </c>
      <c r="G19" s="27">
        <f t="shared" si="14"/>
        <v>49045</v>
      </c>
      <c r="H19" s="27">
        <f>G19-D19</f>
        <v>2557</v>
      </c>
      <c r="I19" s="23"/>
      <c r="J19" s="27">
        <f t="shared" si="16"/>
        <v>51129</v>
      </c>
      <c r="K19" s="27">
        <f t="shared" si="10"/>
        <v>2084</v>
      </c>
      <c r="L19" s="23"/>
      <c r="M19" s="27">
        <f t="shared" si="17"/>
        <v>53174</v>
      </c>
      <c r="N19" s="27">
        <f t="shared" si="11"/>
        <v>2045</v>
      </c>
      <c r="O19" s="23"/>
      <c r="P19" s="27">
        <f t="shared" si="18"/>
        <v>55035</v>
      </c>
      <c r="Q19" s="27">
        <f t="shared" si="12"/>
        <v>1861</v>
      </c>
      <c r="S19" s="27">
        <f t="shared" si="19"/>
        <v>56961</v>
      </c>
      <c r="T19" s="27">
        <f t="shared" si="13"/>
        <v>1926</v>
      </c>
    </row>
    <row r="20" spans="2:20" ht="15" x14ac:dyDescent="0.2">
      <c r="B20" s="34" t="s">
        <v>34</v>
      </c>
      <c r="C20" s="34" t="s">
        <v>35</v>
      </c>
      <c r="D20" s="35">
        <v>13482.000000000002</v>
      </c>
      <c r="E20" s="28">
        <v>0.4375</v>
      </c>
      <c r="G20" s="27">
        <f t="shared" si="14"/>
        <v>14224</v>
      </c>
      <c r="H20" s="27">
        <f>G20-D20</f>
        <v>741.99999999999818</v>
      </c>
      <c r="I20" s="23"/>
      <c r="J20" s="27">
        <f t="shared" si="16"/>
        <v>14829</v>
      </c>
      <c r="K20" s="27">
        <f t="shared" si="10"/>
        <v>605</v>
      </c>
      <c r="L20" s="23"/>
      <c r="M20" s="27">
        <f t="shared" si="17"/>
        <v>15422</v>
      </c>
      <c r="N20" s="27">
        <f t="shared" si="11"/>
        <v>593</v>
      </c>
      <c r="O20" s="23"/>
      <c r="P20" s="27">
        <f t="shared" si="18"/>
        <v>15962</v>
      </c>
      <c r="Q20" s="27">
        <f t="shared" si="12"/>
        <v>540</v>
      </c>
      <c r="S20" s="27">
        <f t="shared" si="19"/>
        <v>16521</v>
      </c>
      <c r="T20" s="27">
        <f t="shared" si="13"/>
        <v>559</v>
      </c>
    </row>
    <row r="21" spans="2:20" ht="15" x14ac:dyDescent="0.2">
      <c r="B21" s="34" t="s">
        <v>36</v>
      </c>
      <c r="C21" s="34" t="s">
        <v>37</v>
      </c>
      <c r="D21" s="35">
        <v>43784</v>
      </c>
      <c r="E21" s="28">
        <v>1</v>
      </c>
      <c r="G21" s="27">
        <f t="shared" si="14"/>
        <v>46192</v>
      </c>
      <c r="H21" s="27">
        <f>G21-D21</f>
        <v>2408</v>
      </c>
      <c r="I21" s="23"/>
      <c r="J21" s="27">
        <f t="shared" si="16"/>
        <v>48155</v>
      </c>
      <c r="K21" s="27">
        <f t="shared" si="10"/>
        <v>1963</v>
      </c>
      <c r="L21" s="23"/>
      <c r="M21" s="27">
        <f t="shared" si="17"/>
        <v>50081</v>
      </c>
      <c r="N21" s="27">
        <f t="shared" si="11"/>
        <v>1926</v>
      </c>
      <c r="O21" s="23"/>
      <c r="P21" s="27">
        <f t="shared" si="18"/>
        <v>51834</v>
      </c>
      <c r="Q21" s="27">
        <f t="shared" si="12"/>
        <v>1753</v>
      </c>
      <c r="S21" s="27">
        <f t="shared" si="19"/>
        <v>53648</v>
      </c>
      <c r="T21" s="27">
        <f t="shared" si="13"/>
        <v>1814</v>
      </c>
    </row>
    <row r="22" spans="2:20" ht="15" x14ac:dyDescent="0.2">
      <c r="B22" s="34" t="s">
        <v>38</v>
      </c>
      <c r="C22" s="34" t="s">
        <v>39</v>
      </c>
      <c r="D22" s="35">
        <v>34444.799999999996</v>
      </c>
      <c r="E22" s="28">
        <v>1</v>
      </c>
      <c r="G22" s="27">
        <f t="shared" si="14"/>
        <v>36339</v>
      </c>
      <c r="H22" s="27">
        <f>G22-D22</f>
        <v>1894.2000000000044</v>
      </c>
      <c r="I22" s="23"/>
      <c r="J22" s="27">
        <f t="shared" si="16"/>
        <v>37883</v>
      </c>
      <c r="K22" s="27">
        <f t="shared" si="10"/>
        <v>1544</v>
      </c>
      <c r="L22" s="23"/>
      <c r="M22" s="27">
        <f t="shared" si="17"/>
        <v>39398</v>
      </c>
      <c r="N22" s="27">
        <f t="shared" si="11"/>
        <v>1515</v>
      </c>
      <c r="O22" s="23"/>
      <c r="P22" s="27">
        <f t="shared" si="18"/>
        <v>40777</v>
      </c>
      <c r="Q22" s="27">
        <f t="shared" si="12"/>
        <v>1379</v>
      </c>
      <c r="S22" s="27">
        <f t="shared" si="19"/>
        <v>42204</v>
      </c>
      <c r="T22" s="27">
        <f t="shared" si="13"/>
        <v>1427</v>
      </c>
    </row>
    <row r="23" spans="2:20" ht="15" x14ac:dyDescent="0.15">
      <c r="B23" s="29"/>
      <c r="C23" s="29"/>
      <c r="D23" s="30">
        <f>SUM(D14:D22)</f>
        <v>315030</v>
      </c>
      <c r="E23" s="31">
        <f>SUM(E14:E22)</f>
        <v>7.9375</v>
      </c>
      <c r="G23" s="32">
        <f>SUM(G14:G22)</f>
        <v>332358</v>
      </c>
      <c r="H23" s="32">
        <f t="shared" ref="H23" si="20">G23-D23</f>
        <v>17328</v>
      </c>
      <c r="J23" s="32">
        <f>SUM(J14:J22)</f>
        <v>346483</v>
      </c>
      <c r="K23" s="32">
        <f t="shared" ref="K23" si="21">J23-G23</f>
        <v>14125</v>
      </c>
      <c r="M23" s="32">
        <f>SUM(M14:M22)</f>
        <v>360341</v>
      </c>
      <c r="N23" s="32">
        <f t="shared" ref="N23" si="22">M23-J23</f>
        <v>13858</v>
      </c>
      <c r="P23" s="32">
        <f>SUM(P14:P22)</f>
        <v>372953</v>
      </c>
      <c r="Q23" s="32">
        <f t="shared" si="12"/>
        <v>12612</v>
      </c>
      <c r="S23" s="32">
        <f>SUM(S14:S22)</f>
        <v>386006</v>
      </c>
      <c r="T23" s="32">
        <f t="shared" si="13"/>
        <v>13053</v>
      </c>
    </row>
    <row r="24" spans="2:20" x14ac:dyDescent="0.15">
      <c r="H24" s="33">
        <f>H23/D23</f>
        <v>5.5004285306161319E-2</v>
      </c>
      <c r="K24" s="33">
        <f>K23/G23</f>
        <v>4.2499353107191641E-2</v>
      </c>
      <c r="N24" s="33">
        <f>N23/J23</f>
        <v>3.9996190289278262E-2</v>
      </c>
      <c r="Q24" s="33">
        <f>Q23/M23</f>
        <v>3.5000180384691167E-2</v>
      </c>
      <c r="T24" s="33">
        <f>T23/P23</f>
        <v>3.4999048137432869E-2</v>
      </c>
    </row>
    <row r="25" spans="2:20" x14ac:dyDescent="0.15">
      <c r="H25" s="33"/>
      <c r="K25" s="33"/>
      <c r="N25" s="33"/>
      <c r="Q25" s="33"/>
      <c r="T25" s="33"/>
    </row>
    <row r="26" spans="2:20" x14ac:dyDescent="0.15">
      <c r="H26" s="33"/>
      <c r="K26" s="33"/>
      <c r="N26" s="33"/>
      <c r="Q26" s="33"/>
      <c r="T26" s="33"/>
    </row>
    <row r="28" spans="2:20" x14ac:dyDescent="0.15">
      <c r="B28" s="36" t="s">
        <v>74</v>
      </c>
      <c r="C28" s="37"/>
      <c r="D28" s="37"/>
      <c r="E28" s="37"/>
      <c r="F28" s="38" t="s">
        <v>75</v>
      </c>
      <c r="G28" s="39" t="s">
        <v>76</v>
      </c>
      <c r="H28" s="39" t="s">
        <v>77</v>
      </c>
      <c r="I28" s="39" t="s">
        <v>78</v>
      </c>
      <c r="J28" s="39" t="s">
        <v>79</v>
      </c>
      <c r="K28" s="39" t="s">
        <v>80</v>
      </c>
      <c r="L28" s="39" t="s">
        <v>81</v>
      </c>
      <c r="M28" s="39" t="s">
        <v>82</v>
      </c>
      <c r="N28" s="38" t="s">
        <v>83</v>
      </c>
      <c r="P28" s="39" t="s">
        <v>82</v>
      </c>
      <c r="Q28" s="38" t="s">
        <v>83</v>
      </c>
      <c r="S28" s="39" t="s">
        <v>82</v>
      </c>
      <c r="T28" s="38" t="s">
        <v>83</v>
      </c>
    </row>
    <row r="29" spans="2:20" x14ac:dyDescent="0.15">
      <c r="B29" s="40">
        <v>210054</v>
      </c>
      <c r="C29" s="41" t="s">
        <v>71</v>
      </c>
      <c r="D29" s="45" t="s">
        <v>72</v>
      </c>
      <c r="E29" s="42" t="s">
        <v>73</v>
      </c>
      <c r="F29" s="42">
        <v>40000</v>
      </c>
      <c r="G29" s="40"/>
      <c r="H29" s="40"/>
      <c r="I29" s="40"/>
      <c r="J29" s="40"/>
      <c r="K29" s="40"/>
      <c r="L29" s="40"/>
      <c r="M29" s="40"/>
      <c r="N29" s="44">
        <f>F29</f>
        <v>40000</v>
      </c>
      <c r="P29" s="40"/>
      <c r="Q29" s="44">
        <f>I29</f>
        <v>0</v>
      </c>
      <c r="S29" s="40"/>
      <c r="T29" s="44">
        <f>L29</f>
        <v>0</v>
      </c>
    </row>
    <row r="30" spans="2:20" x14ac:dyDescent="0.15">
      <c r="B30" s="40">
        <v>515</v>
      </c>
      <c r="C30" s="41" t="s">
        <v>64</v>
      </c>
      <c r="D30" s="42" t="s">
        <v>65</v>
      </c>
      <c r="E30" s="42" t="s">
        <v>66</v>
      </c>
      <c r="F30" s="43">
        <v>16501.18</v>
      </c>
      <c r="G30" s="44"/>
      <c r="H30" s="44"/>
      <c r="I30" s="44"/>
      <c r="J30" s="44"/>
      <c r="K30" s="44"/>
      <c r="L30" s="44"/>
      <c r="M30" s="44"/>
      <c r="N30" s="44">
        <f>F30</f>
        <v>16501.18</v>
      </c>
      <c r="P30" s="44"/>
      <c r="Q30" s="44">
        <f>I30</f>
        <v>0</v>
      </c>
      <c r="S30" s="44"/>
      <c r="T30" s="44">
        <f>L30</f>
        <v>0</v>
      </c>
    </row>
    <row r="31" spans="2:20" x14ac:dyDescent="0.15">
      <c r="B31" s="40">
        <v>187</v>
      </c>
      <c r="C31" s="41" t="s">
        <v>62</v>
      </c>
      <c r="D31" s="42" t="s">
        <v>63</v>
      </c>
      <c r="E31" s="42" t="s">
        <v>48</v>
      </c>
      <c r="F31" s="43">
        <v>21.05</v>
      </c>
      <c r="G31" s="44">
        <v>21.05</v>
      </c>
      <c r="H31" s="44">
        <v>0.65</v>
      </c>
      <c r="I31" s="44">
        <f t="shared" ref="I31:I39" si="23">SUM(G31+H31)</f>
        <v>21.7</v>
      </c>
      <c r="J31" s="44">
        <v>8</v>
      </c>
      <c r="K31" s="44">
        <v>260</v>
      </c>
      <c r="L31" s="44">
        <f t="shared" ref="L31:L39" si="24">SUM(J31*K31)</f>
        <v>2080</v>
      </c>
      <c r="M31" s="44">
        <f t="shared" ref="M31:M39" si="25">SUM(I31*L31)</f>
        <v>45136</v>
      </c>
      <c r="N31" s="44">
        <f t="shared" ref="N31:N39" si="26">F31*L31</f>
        <v>43784</v>
      </c>
      <c r="P31" s="44">
        <f t="shared" ref="P31:P39" si="27">SUM(L31*O31)</f>
        <v>0</v>
      </c>
      <c r="Q31" s="44">
        <f t="shared" ref="Q31:Q39" si="28">I31*O31</f>
        <v>0</v>
      </c>
      <c r="S31" s="44">
        <f t="shared" ref="S31:S39" si="29">SUM(O31*R31)</f>
        <v>0</v>
      </c>
      <c r="T31" s="44">
        <f t="shared" ref="T31:T39" si="30">L31*R31</f>
        <v>0</v>
      </c>
    </row>
    <row r="32" spans="2:20" x14ac:dyDescent="0.15">
      <c r="B32" s="40">
        <v>185</v>
      </c>
      <c r="C32" s="41" t="s">
        <v>55</v>
      </c>
      <c r="D32" s="42" t="s">
        <v>56</v>
      </c>
      <c r="E32" s="42" t="s">
        <v>48</v>
      </c>
      <c r="F32" s="43">
        <v>22.35</v>
      </c>
      <c r="G32" s="44">
        <v>22.35</v>
      </c>
      <c r="H32" s="44">
        <v>0.65</v>
      </c>
      <c r="I32" s="44">
        <f t="shared" si="23"/>
        <v>23</v>
      </c>
      <c r="J32" s="44">
        <v>8</v>
      </c>
      <c r="K32" s="44">
        <v>260</v>
      </c>
      <c r="L32" s="44">
        <f t="shared" si="24"/>
        <v>2080</v>
      </c>
      <c r="M32" s="44">
        <f t="shared" si="25"/>
        <v>47840</v>
      </c>
      <c r="N32" s="44">
        <f t="shared" si="26"/>
        <v>46488</v>
      </c>
      <c r="P32" s="44">
        <f t="shared" si="27"/>
        <v>0</v>
      </c>
      <c r="Q32" s="44">
        <f t="shared" si="28"/>
        <v>0</v>
      </c>
      <c r="S32" s="44">
        <f t="shared" si="29"/>
        <v>0</v>
      </c>
      <c r="T32" s="44">
        <f t="shared" si="30"/>
        <v>0</v>
      </c>
    </row>
    <row r="33" spans="2:20" x14ac:dyDescent="0.15">
      <c r="B33" s="40">
        <v>512</v>
      </c>
      <c r="C33" s="41" t="s">
        <v>46</v>
      </c>
      <c r="D33" s="42" t="s">
        <v>47</v>
      </c>
      <c r="E33" s="42" t="s">
        <v>48</v>
      </c>
      <c r="F33" s="43">
        <v>17.16</v>
      </c>
      <c r="G33" s="44">
        <v>17.16</v>
      </c>
      <c r="H33" s="44">
        <v>0</v>
      </c>
      <c r="I33" s="44">
        <f t="shared" si="23"/>
        <v>17.16</v>
      </c>
      <c r="J33" s="44">
        <v>8</v>
      </c>
      <c r="K33" s="44">
        <v>260</v>
      </c>
      <c r="L33" s="44">
        <f t="shared" si="24"/>
        <v>2080</v>
      </c>
      <c r="M33" s="44">
        <f t="shared" si="25"/>
        <v>35692.800000000003</v>
      </c>
      <c r="N33" s="44">
        <f t="shared" si="26"/>
        <v>35692.800000000003</v>
      </c>
      <c r="P33" s="44">
        <f t="shared" si="27"/>
        <v>0</v>
      </c>
      <c r="Q33" s="44">
        <f t="shared" si="28"/>
        <v>0</v>
      </c>
      <c r="S33" s="44">
        <f t="shared" si="29"/>
        <v>0</v>
      </c>
      <c r="T33" s="44">
        <f t="shared" si="30"/>
        <v>0</v>
      </c>
    </row>
    <row r="34" spans="2:20" x14ac:dyDescent="0.15">
      <c r="B34" s="40">
        <v>625</v>
      </c>
      <c r="C34" s="41" t="s">
        <v>51</v>
      </c>
      <c r="D34" s="42" t="s">
        <v>52</v>
      </c>
      <c r="E34" s="42" t="s">
        <v>48</v>
      </c>
      <c r="F34" s="43">
        <v>15</v>
      </c>
      <c r="G34" s="44">
        <v>15</v>
      </c>
      <c r="H34" s="44">
        <v>0.65</v>
      </c>
      <c r="I34" s="44">
        <f t="shared" si="23"/>
        <v>15.65</v>
      </c>
      <c r="J34" s="44">
        <v>8</v>
      </c>
      <c r="K34" s="44">
        <v>260</v>
      </c>
      <c r="L34" s="44">
        <f t="shared" si="24"/>
        <v>2080</v>
      </c>
      <c r="M34" s="44">
        <f t="shared" si="25"/>
        <v>32552</v>
      </c>
      <c r="N34" s="44">
        <f t="shared" si="26"/>
        <v>31200</v>
      </c>
      <c r="P34" s="44">
        <f t="shared" si="27"/>
        <v>0</v>
      </c>
      <c r="Q34" s="44">
        <f t="shared" si="28"/>
        <v>0</v>
      </c>
      <c r="S34" s="44">
        <f t="shared" si="29"/>
        <v>0</v>
      </c>
      <c r="T34" s="44">
        <f t="shared" si="30"/>
        <v>0</v>
      </c>
    </row>
    <row r="35" spans="2:20" x14ac:dyDescent="0.15">
      <c r="B35" s="40">
        <v>530</v>
      </c>
      <c r="C35" s="41" t="s">
        <v>70</v>
      </c>
      <c r="D35" s="42" t="s">
        <v>52</v>
      </c>
      <c r="E35" s="42" t="s">
        <v>48</v>
      </c>
      <c r="F35" s="43">
        <v>16.559999999999999</v>
      </c>
      <c r="G35" s="44">
        <v>16.559999999999999</v>
      </c>
      <c r="H35" s="44">
        <v>0.65</v>
      </c>
      <c r="I35" s="44">
        <f t="shared" si="23"/>
        <v>17.209999999999997</v>
      </c>
      <c r="J35" s="44">
        <v>8</v>
      </c>
      <c r="K35" s="44">
        <v>260</v>
      </c>
      <c r="L35" s="44">
        <f t="shared" si="24"/>
        <v>2080</v>
      </c>
      <c r="M35" s="44">
        <f t="shared" si="25"/>
        <v>35796.799999999996</v>
      </c>
      <c r="N35" s="44">
        <f t="shared" si="26"/>
        <v>34444.799999999996</v>
      </c>
      <c r="P35" s="44">
        <f t="shared" si="27"/>
        <v>0</v>
      </c>
      <c r="Q35" s="44">
        <f t="shared" si="28"/>
        <v>0</v>
      </c>
      <c r="S35" s="44">
        <f t="shared" si="29"/>
        <v>0</v>
      </c>
      <c r="T35" s="44">
        <f t="shared" si="30"/>
        <v>0</v>
      </c>
    </row>
    <row r="36" spans="2:20" x14ac:dyDescent="0.15">
      <c r="B36" s="40">
        <v>431</v>
      </c>
      <c r="C36" s="41" t="s">
        <v>59</v>
      </c>
      <c r="D36" s="42" t="s">
        <v>50</v>
      </c>
      <c r="E36" s="42" t="s">
        <v>48</v>
      </c>
      <c r="F36" s="43">
        <v>19.260000000000002</v>
      </c>
      <c r="G36" s="44">
        <v>19.260000000000002</v>
      </c>
      <c r="H36" s="44">
        <v>0</v>
      </c>
      <c r="I36" s="44">
        <f t="shared" si="23"/>
        <v>19.260000000000002</v>
      </c>
      <c r="J36" s="44">
        <v>3.5</v>
      </c>
      <c r="K36" s="44">
        <v>200</v>
      </c>
      <c r="L36" s="44">
        <f t="shared" si="24"/>
        <v>700</v>
      </c>
      <c r="M36" s="44">
        <f t="shared" si="25"/>
        <v>13482.000000000002</v>
      </c>
      <c r="N36" s="44">
        <f t="shared" si="26"/>
        <v>13482.000000000002</v>
      </c>
      <c r="P36" s="44">
        <f t="shared" si="27"/>
        <v>0</v>
      </c>
      <c r="Q36" s="44">
        <f t="shared" si="28"/>
        <v>0</v>
      </c>
      <c r="S36" s="44">
        <f t="shared" si="29"/>
        <v>0</v>
      </c>
      <c r="T36" s="44">
        <f t="shared" si="30"/>
        <v>0</v>
      </c>
    </row>
    <row r="37" spans="2:20" x14ac:dyDescent="0.15">
      <c r="B37" s="40">
        <v>200439</v>
      </c>
      <c r="C37" s="41" t="s">
        <v>49</v>
      </c>
      <c r="D37" s="42" t="s">
        <v>50</v>
      </c>
      <c r="E37" s="42" t="s">
        <v>48</v>
      </c>
      <c r="F37" s="43">
        <f>G37</f>
        <v>18.010000000000002</v>
      </c>
      <c r="G37" s="44">
        <v>18.010000000000002</v>
      </c>
      <c r="H37" s="44">
        <v>0.65</v>
      </c>
      <c r="I37" s="44">
        <f t="shared" si="23"/>
        <v>18.66</v>
      </c>
      <c r="J37" s="44">
        <v>4</v>
      </c>
      <c r="K37" s="44">
        <v>260</v>
      </c>
      <c r="L37" s="44">
        <f t="shared" si="24"/>
        <v>1040</v>
      </c>
      <c r="M37" s="44">
        <f t="shared" si="25"/>
        <v>19406.400000000001</v>
      </c>
      <c r="N37" s="44">
        <f t="shared" si="26"/>
        <v>18730.400000000001</v>
      </c>
      <c r="P37" s="44">
        <f t="shared" si="27"/>
        <v>0</v>
      </c>
      <c r="Q37" s="44">
        <f t="shared" si="28"/>
        <v>0</v>
      </c>
      <c r="S37" s="44">
        <f t="shared" si="29"/>
        <v>0</v>
      </c>
      <c r="T37" s="44">
        <f t="shared" si="30"/>
        <v>0</v>
      </c>
    </row>
    <row r="38" spans="2:20" x14ac:dyDescent="0.15">
      <c r="B38" s="40">
        <v>14</v>
      </c>
      <c r="C38" s="41" t="s">
        <v>53</v>
      </c>
      <c r="D38" s="42" t="s">
        <v>54</v>
      </c>
      <c r="E38" s="42" t="s">
        <v>48</v>
      </c>
      <c r="F38" s="43">
        <v>21.85</v>
      </c>
      <c r="G38" s="44">
        <v>21.85</v>
      </c>
      <c r="H38" s="44">
        <v>0</v>
      </c>
      <c r="I38" s="44">
        <f t="shared" si="23"/>
        <v>21.85</v>
      </c>
      <c r="J38" s="44">
        <v>8</v>
      </c>
      <c r="K38" s="44">
        <v>260</v>
      </c>
      <c r="L38" s="44">
        <f t="shared" si="24"/>
        <v>2080</v>
      </c>
      <c r="M38" s="44">
        <f t="shared" si="25"/>
        <v>45448</v>
      </c>
      <c r="N38" s="44">
        <f t="shared" si="26"/>
        <v>45448</v>
      </c>
      <c r="P38" s="44">
        <f t="shared" si="27"/>
        <v>0</v>
      </c>
      <c r="Q38" s="44">
        <f t="shared" si="28"/>
        <v>0</v>
      </c>
      <c r="S38" s="44">
        <f t="shared" si="29"/>
        <v>0</v>
      </c>
      <c r="T38" s="44">
        <f t="shared" si="30"/>
        <v>0</v>
      </c>
    </row>
    <row r="39" spans="2:20" x14ac:dyDescent="0.15">
      <c r="B39" s="40">
        <v>210073</v>
      </c>
      <c r="C39" s="41" t="s">
        <v>43</v>
      </c>
      <c r="D39" s="42" t="s">
        <v>44</v>
      </c>
      <c r="E39" s="42" t="s">
        <v>45</v>
      </c>
      <c r="F39" s="43">
        <v>22</v>
      </c>
      <c r="G39" s="44">
        <v>22</v>
      </c>
      <c r="H39" s="44">
        <v>0</v>
      </c>
      <c r="I39" s="44">
        <f t="shared" si="23"/>
        <v>22</v>
      </c>
      <c r="J39" s="44">
        <v>8</v>
      </c>
      <c r="K39" s="44">
        <v>260</v>
      </c>
      <c r="L39" s="44">
        <f t="shared" si="24"/>
        <v>2080</v>
      </c>
      <c r="M39" s="44">
        <f t="shared" si="25"/>
        <v>45760</v>
      </c>
      <c r="N39" s="44">
        <f t="shared" si="26"/>
        <v>45760</v>
      </c>
      <c r="P39" s="44">
        <f t="shared" si="27"/>
        <v>0</v>
      </c>
      <c r="Q39" s="44">
        <f t="shared" si="28"/>
        <v>0</v>
      </c>
      <c r="S39" s="44">
        <f t="shared" si="29"/>
        <v>0</v>
      </c>
      <c r="T39" s="44">
        <f t="shared" si="30"/>
        <v>0</v>
      </c>
    </row>
    <row r="40" spans="2:20" x14ac:dyDescent="0.15">
      <c r="B40" s="40">
        <v>210000</v>
      </c>
      <c r="C40" s="41" t="s">
        <v>40</v>
      </c>
      <c r="D40" s="42" t="s">
        <v>41</v>
      </c>
      <c r="E40" s="42" t="s">
        <v>42</v>
      </c>
      <c r="F40" s="43">
        <v>42625.73</v>
      </c>
      <c r="G40" s="44"/>
      <c r="H40" s="44"/>
      <c r="I40" s="44"/>
      <c r="J40" s="44"/>
      <c r="K40" s="44"/>
      <c r="L40" s="44"/>
      <c r="M40" s="44"/>
      <c r="N40" s="44">
        <f>F40</f>
        <v>42625.73</v>
      </c>
      <c r="P40" s="44"/>
      <c r="Q40" s="44">
        <f>I40</f>
        <v>0</v>
      </c>
      <c r="S40" s="44"/>
      <c r="T40" s="44">
        <f>L40</f>
        <v>0</v>
      </c>
    </row>
    <row r="41" spans="2:20" x14ac:dyDescent="0.15">
      <c r="B41" s="40">
        <v>210025</v>
      </c>
      <c r="C41" s="41" t="s">
        <v>57</v>
      </c>
      <c r="D41" s="42" t="s">
        <v>58</v>
      </c>
      <c r="E41" s="42" t="s">
        <v>42</v>
      </c>
      <c r="F41" s="43">
        <v>40000</v>
      </c>
      <c r="G41" s="44"/>
      <c r="H41" s="44"/>
      <c r="I41" s="44"/>
      <c r="J41" s="44">
        <f>J36/8</f>
        <v>0.4375</v>
      </c>
      <c r="K41" s="44"/>
      <c r="L41" s="44"/>
      <c r="M41" s="44"/>
      <c r="N41" s="44">
        <f>F41</f>
        <v>40000</v>
      </c>
      <c r="P41" s="44"/>
      <c r="Q41" s="44">
        <f>I41</f>
        <v>0</v>
      </c>
      <c r="S41" s="44"/>
      <c r="T41" s="44">
        <f>L41</f>
        <v>0</v>
      </c>
    </row>
    <row r="42" spans="2:20" x14ac:dyDescent="0.15">
      <c r="B42" s="40">
        <v>576</v>
      </c>
      <c r="C42" s="41" t="s">
        <v>60</v>
      </c>
      <c r="D42" s="42" t="s">
        <v>61</v>
      </c>
      <c r="E42" s="42" t="s">
        <v>42</v>
      </c>
      <c r="F42" s="43">
        <v>45587.15</v>
      </c>
      <c r="G42" s="44"/>
      <c r="H42" s="44"/>
      <c r="I42" s="44"/>
      <c r="J42" s="44"/>
      <c r="K42" s="44"/>
      <c r="L42" s="44"/>
      <c r="M42" s="44"/>
      <c r="N42" s="44">
        <f>F42</f>
        <v>45587.15</v>
      </c>
      <c r="P42" s="44"/>
      <c r="Q42" s="44">
        <f>I42</f>
        <v>0</v>
      </c>
      <c r="S42" s="44"/>
      <c r="T42" s="44">
        <f>L42</f>
        <v>0</v>
      </c>
    </row>
    <row r="43" spans="2:20" x14ac:dyDescent="0.15">
      <c r="B43" s="40">
        <v>100</v>
      </c>
      <c r="C43" s="41" t="s">
        <v>67</v>
      </c>
      <c r="D43" s="42" t="s">
        <v>68</v>
      </c>
      <c r="E43" s="42" t="s">
        <v>69</v>
      </c>
      <c r="F43" s="43">
        <v>50772.57</v>
      </c>
      <c r="G43" s="44"/>
      <c r="H43" s="44"/>
      <c r="I43" s="44"/>
      <c r="J43" s="44"/>
      <c r="K43" s="44"/>
      <c r="L43" s="44"/>
      <c r="M43" s="44"/>
      <c r="N43" s="44">
        <f>F43</f>
        <v>50772.57</v>
      </c>
      <c r="P43" s="44"/>
      <c r="Q43" s="44">
        <f>I43</f>
        <v>0</v>
      </c>
      <c r="S43" s="44"/>
      <c r="T43" s="44">
        <f>L43</f>
        <v>0</v>
      </c>
    </row>
  </sheetData>
  <sortState xmlns:xlrd2="http://schemas.microsoft.com/office/spreadsheetml/2017/richdata2" ref="B14:N22">
    <sortCondition ref="B14:B22"/>
  </sortState>
  <mergeCells count="10">
    <mergeCell ref="P1:Q1"/>
    <mergeCell ref="P2:Q2"/>
    <mergeCell ref="S1:T1"/>
    <mergeCell ref="S2:T2"/>
    <mergeCell ref="G1:H1"/>
    <mergeCell ref="J1:K1"/>
    <mergeCell ref="M1:N1"/>
    <mergeCell ref="G2:H2"/>
    <mergeCell ref="J2:K2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</vt:i4>
      </vt:variant>
    </vt:vector>
  </HeadingPairs>
  <TitlesOfParts>
    <vt:vector size="15" baseType="lpstr">
      <vt:lpstr>Teach</vt:lpstr>
      <vt:lpstr>NoGuide</vt:lpstr>
      <vt:lpstr>Teach!BOE_1yr</vt:lpstr>
      <vt:lpstr>Teach!BOE_2yr</vt:lpstr>
      <vt:lpstr>Teach!BOE_3yr</vt:lpstr>
      <vt:lpstr>Teach!BOE_4yr</vt:lpstr>
      <vt:lpstr>Teach!BOE_5yr</vt:lpstr>
      <vt:lpstr>Teach!Print_Area</vt:lpstr>
      <vt:lpstr>Teach!Print_Titles</vt:lpstr>
      <vt:lpstr>Teach!Ratification_1yr</vt:lpstr>
      <vt:lpstr>Teach!Ratification_2yr</vt:lpstr>
      <vt:lpstr>Teach!Ratification_3yr</vt:lpstr>
      <vt:lpstr>Teach!Ratification_4yr</vt:lpstr>
      <vt:lpstr>Teach!Ratification_5yr</vt:lpstr>
      <vt:lpstr>Teach!short_1yr</vt:lpstr>
    </vt:vector>
  </TitlesOfParts>
  <Company>NJEA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Default workbook</dc:title>
  <dc:creator>Peter Vala</dc:creator>
  <cp:lastModifiedBy>Keith Presty</cp:lastModifiedBy>
  <cp:lastPrinted>2014-10-04T11:17:08Z</cp:lastPrinted>
  <dcterms:created xsi:type="dcterms:W3CDTF">1996-08-22T15:03:54Z</dcterms:created>
  <dcterms:modified xsi:type="dcterms:W3CDTF">2024-05-14T20:14:17Z</dcterms:modified>
</cp:coreProperties>
</file>