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ealth Benefits\"/>
    </mc:Choice>
  </mc:AlternateContent>
  <xr:revisionPtr revIDLastSave="0" documentId="8_{116A6CB3-63B1-4986-826F-028553DEF1EE}" xr6:coauthVersionLast="47" xr6:coauthVersionMax="47" xr10:uidLastSave="{00000000-0000-0000-0000-000000000000}"/>
  <bookViews>
    <workbookView xWindow="-28920" yWindow="-120" windowWidth="29040" windowHeight="15840" xr2:uid="{788C9975-AD8B-472F-BA24-6F1B23F077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8" i="1"/>
  <c r="K7" i="1"/>
  <c r="K5" i="1"/>
  <c r="K4" i="1"/>
  <c r="K3" i="1"/>
  <c r="D10" i="1" l="1"/>
  <c r="E10" i="1"/>
  <c r="F10" i="1"/>
  <c r="G10" i="1"/>
  <c r="H10" i="1"/>
  <c r="I10" i="1"/>
  <c r="J10" i="1"/>
  <c r="K10" i="1"/>
  <c r="L10" i="1"/>
  <c r="C10" i="1"/>
  <c r="J9" i="1"/>
  <c r="J8" i="1"/>
  <c r="J7" i="1"/>
  <c r="J5" i="1"/>
  <c r="J4" i="1"/>
  <c r="J3" i="1"/>
  <c r="I8" i="1" l="1"/>
  <c r="I7" i="1"/>
  <c r="I5" i="1"/>
  <c r="I4" i="1"/>
  <c r="I3" i="1"/>
  <c r="I9" i="1"/>
  <c r="H4" i="1" l="1"/>
  <c r="H8" i="1"/>
  <c r="H7" i="1"/>
  <c r="H5" i="1"/>
  <c r="H3" i="1"/>
  <c r="H9" i="1"/>
  <c r="G9" i="1" l="1"/>
  <c r="G8" i="1"/>
  <c r="G7" i="1"/>
  <c r="G5" i="1"/>
  <c r="G4" i="1"/>
  <c r="G3" i="1"/>
  <c r="F9" i="1" l="1"/>
  <c r="F8" i="1"/>
  <c r="F7" i="1"/>
  <c r="F5" i="1"/>
  <c r="F4" i="1"/>
  <c r="F3" i="1"/>
  <c r="E9" i="1" l="1"/>
  <c r="E8" i="1"/>
  <c r="E7" i="1"/>
  <c r="E5" i="1"/>
  <c r="E4" i="1"/>
  <c r="E3" i="1"/>
  <c r="L3" i="1" l="1"/>
  <c r="L7" i="1"/>
  <c r="L9" i="1"/>
  <c r="D9" i="1"/>
  <c r="D8" i="1"/>
  <c r="D7" i="1"/>
  <c r="D5" i="1"/>
  <c r="D4" i="1"/>
  <c r="D3" i="1"/>
  <c r="C9" i="1"/>
  <c r="C8" i="1"/>
  <c r="C4" i="1"/>
  <c r="C3" i="1"/>
</calcChain>
</file>

<file path=xl/sharedStrings.xml><?xml version="1.0" encoding="utf-8"?>
<sst xmlns="http://schemas.openxmlformats.org/spreadsheetml/2006/main" count="11" uniqueCount="11">
  <si>
    <t>Employee</t>
  </si>
  <si>
    <t>DOH</t>
  </si>
  <si>
    <t>Albanese, Angel</t>
  </si>
  <si>
    <t>Hund, Steven</t>
  </si>
  <si>
    <t>Minniti, James</t>
  </si>
  <si>
    <t>O'Connor, Patrick</t>
  </si>
  <si>
    <t>Smith, William</t>
  </si>
  <si>
    <t>Toal, Brian</t>
  </si>
  <si>
    <t>Bonaccorso, Sal</t>
  </si>
  <si>
    <t>TOTALS:</t>
  </si>
  <si>
    <t>Township Share (includes prescription)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</si>
</sst>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7446-1CC1-42BB-9E06-5D06CFC3EF2A}">
  <dimension ref="A1:M11"/>
  <sheetViews>
    <sheetView tabSelected="1" workbookViewId="0">
      <selection activeCell="E13" sqref="E13"/>
    </sheetView>
  </sheetViews>
  <sheetFormatPr defaultRowHeight="14.5" x14ac:dyDescent="0.35"/>
  <cols>
    <col min="1" max="1" width="16.90625" customWidth="1"/>
    <col min="4" max="4" width="10.6328125" customWidth="1"/>
    <col min="5" max="5" width="10" customWidth="1"/>
    <col min="6" max="6" width="9.453125" customWidth="1"/>
    <col min="7" max="7" width="10.81640625" customWidth="1"/>
    <col min="8" max="8" width="10.54296875" customWidth="1"/>
    <col min="9" max="9" width="10" customWidth="1"/>
    <col min="10" max="10" width="10.54296875" customWidth="1"/>
    <col min="11" max="11" width="11.7265625" customWidth="1"/>
    <col min="13" max="13" width="9.81640625" bestFit="1" customWidth="1"/>
  </cols>
  <sheetData>
    <row r="1" spans="1:13" x14ac:dyDescent="0.35">
      <c r="C1" s="2" t="s">
        <v>10</v>
      </c>
      <c r="D1" s="2"/>
      <c r="E1" s="2"/>
      <c r="F1" s="2"/>
      <c r="G1" s="2"/>
      <c r="H1" s="2"/>
      <c r="I1" s="2"/>
      <c r="J1" s="2"/>
      <c r="K1" s="2"/>
      <c r="L1" s="2"/>
    </row>
    <row r="2" spans="1:13" x14ac:dyDescent="0.35">
      <c r="A2" s="6" t="s">
        <v>0</v>
      </c>
      <c r="B2" s="6" t="s">
        <v>1</v>
      </c>
      <c r="C2" s="6">
        <v>2014</v>
      </c>
      <c r="D2" s="6">
        <v>2015</v>
      </c>
      <c r="E2" s="6">
        <v>2016</v>
      </c>
      <c r="F2" s="6">
        <v>2017</v>
      </c>
      <c r="G2" s="6">
        <v>2018</v>
      </c>
      <c r="H2" s="6">
        <v>2019</v>
      </c>
      <c r="I2" s="6">
        <v>2020</v>
      </c>
      <c r="J2" s="6">
        <v>2021</v>
      </c>
      <c r="K2" s="6">
        <v>2022</v>
      </c>
      <c r="L2" s="7">
        <v>44958</v>
      </c>
    </row>
    <row r="3" spans="1:13" x14ac:dyDescent="0.35">
      <c r="A3" t="s">
        <v>2</v>
      </c>
      <c r="B3" s="1">
        <v>36892</v>
      </c>
      <c r="C3" s="3">
        <f>21133.44+5775.96</f>
        <v>26909.399999999998</v>
      </c>
      <c r="D3" s="3">
        <f>6298.8+23334.6</f>
        <v>29633.399999999998</v>
      </c>
      <c r="E3" s="3">
        <f>6581.88+25276.68</f>
        <v>31858.560000000001</v>
      </c>
      <c r="F3" s="3">
        <f>6575.28+26517.48</f>
        <v>33092.76</v>
      </c>
      <c r="G3" s="3">
        <f>6575.28+26517.48</f>
        <v>33092.76</v>
      </c>
      <c r="H3" s="3">
        <f>5425.44+28294.56</f>
        <v>33720</v>
      </c>
      <c r="I3" s="3">
        <f>4920.84+27285.48</f>
        <v>32206.32</v>
      </c>
      <c r="J3" s="3">
        <f>4877.04+27888.48</f>
        <v>32765.52</v>
      </c>
      <c r="K3" s="3">
        <f>3603.36+20335.2</f>
        <v>23938.560000000001</v>
      </c>
      <c r="L3" s="3">
        <f>280.52+2001.88</f>
        <v>2282.4</v>
      </c>
      <c r="M3" s="3"/>
    </row>
    <row r="4" spans="1:13" x14ac:dyDescent="0.35">
      <c r="A4" t="s">
        <v>8</v>
      </c>
      <c r="B4" s="1">
        <v>35431</v>
      </c>
      <c r="C4" s="3">
        <f>22193.44+5775.96</f>
        <v>27969.399999999998</v>
      </c>
      <c r="D4" s="3">
        <f>6298.8+24504.36</f>
        <v>30803.16</v>
      </c>
      <c r="E4" s="3">
        <f>6581.88+26544</f>
        <v>33125.879999999997</v>
      </c>
      <c r="F4" s="3">
        <f>6575.28+26517.48</f>
        <v>33092.76</v>
      </c>
      <c r="G4" s="3">
        <f>6575.28+26517.48</f>
        <v>33092.76</v>
      </c>
      <c r="H4" s="3">
        <f>5425.44+28282.88</f>
        <v>33708.32</v>
      </c>
      <c r="I4" s="3">
        <f>4920.84+27285.48</f>
        <v>32206.32</v>
      </c>
      <c r="J4" s="3">
        <f>4877.04+27888.48</f>
        <v>32765.52</v>
      </c>
      <c r="K4" s="3">
        <f>5026.68+28367.64</f>
        <v>33394.32</v>
      </c>
      <c r="L4" s="3">
        <v>3636.36</v>
      </c>
      <c r="M4" s="3"/>
    </row>
    <row r="5" spans="1:13" x14ac:dyDescent="0.35">
      <c r="A5" t="s">
        <v>3</v>
      </c>
      <c r="B5" s="1">
        <v>42005</v>
      </c>
      <c r="C5" s="3">
        <v>0</v>
      </c>
      <c r="D5" s="3">
        <f>5249+20420.3</f>
        <v>25669.3</v>
      </c>
      <c r="E5" s="3">
        <f>6581.88+26544</f>
        <v>33125.879999999997</v>
      </c>
      <c r="F5" s="3">
        <f>6575.28+26517.48</f>
        <v>33092.76</v>
      </c>
      <c r="G5" s="3">
        <f>6575.28+26517.48</f>
        <v>33092.76</v>
      </c>
      <c r="H5" s="3">
        <f>5425.44+28294.56</f>
        <v>33720</v>
      </c>
      <c r="I5" s="3">
        <f>4920.84+27285.48</f>
        <v>32206.32</v>
      </c>
      <c r="J5" s="3">
        <f>4877.04+27888.48</f>
        <v>32765.52</v>
      </c>
      <c r="K5" s="3">
        <f>3351.12+18911.76</f>
        <v>22262.879999999997</v>
      </c>
      <c r="L5" s="3">
        <v>0</v>
      </c>
      <c r="M5" s="3"/>
    </row>
    <row r="6" spans="1:13" x14ac:dyDescent="0.35">
      <c r="A6" t="s">
        <v>4</v>
      </c>
      <c r="B6" s="1">
        <v>44197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/>
    </row>
    <row r="7" spans="1:13" x14ac:dyDescent="0.35">
      <c r="A7" t="s">
        <v>5</v>
      </c>
      <c r="B7" s="1">
        <v>39083</v>
      </c>
      <c r="C7" s="3">
        <v>0</v>
      </c>
      <c r="D7" s="3">
        <f>6298.8+24504.36</f>
        <v>30803.16</v>
      </c>
      <c r="E7" s="3">
        <f>6581.88+26544</f>
        <v>33125.879999999997</v>
      </c>
      <c r="F7" s="3">
        <f>6575.28+26517.48</f>
        <v>33092.76</v>
      </c>
      <c r="G7" s="3">
        <f>6575.28+26517.48</f>
        <v>33092.76</v>
      </c>
      <c r="H7" s="3">
        <f>5425.44+28294.56</f>
        <v>33720</v>
      </c>
      <c r="I7" s="3">
        <f>4920.84+27285.48</f>
        <v>32206.32</v>
      </c>
      <c r="J7" s="3">
        <f>4877.04+27888.48</f>
        <v>32765.52</v>
      </c>
      <c r="K7" s="3">
        <f>5026.68+28367.64</f>
        <v>33394.32</v>
      </c>
      <c r="L7" s="3">
        <f>853.74+2792.62</f>
        <v>3646.3599999999997</v>
      </c>
      <c r="M7" s="3"/>
    </row>
    <row r="8" spans="1:13" x14ac:dyDescent="0.35">
      <c r="A8" t="s">
        <v>6</v>
      </c>
      <c r="B8" s="1">
        <v>41275</v>
      </c>
      <c r="C8" s="3">
        <f>22193.04+5775.96</f>
        <v>27969</v>
      </c>
      <c r="D8" s="3">
        <f>6298.8+24504.36</f>
        <v>30803.16</v>
      </c>
      <c r="E8" s="3">
        <f>6581.88+26544</f>
        <v>33125.879999999997</v>
      </c>
      <c r="F8" s="3">
        <f>6575.28+26517.48</f>
        <v>33092.76</v>
      </c>
      <c r="G8" s="3">
        <f>6575.28+26517.48</f>
        <v>33092.76</v>
      </c>
      <c r="H8" s="3">
        <f>5425.44+28294.56</f>
        <v>33720</v>
      </c>
      <c r="I8" s="3">
        <f>4920.84+27285.48</f>
        <v>32206.32</v>
      </c>
      <c r="J8" s="3">
        <f>4877.04+27888.48</f>
        <v>32765.52</v>
      </c>
      <c r="K8" s="3">
        <f>2932.23+16547.79</f>
        <v>19480.02</v>
      </c>
      <c r="L8" s="3">
        <v>0</v>
      </c>
      <c r="M8" s="3"/>
    </row>
    <row r="9" spans="1:13" ht="15" thickBot="1" x14ac:dyDescent="0.4">
      <c r="A9" t="s">
        <v>7</v>
      </c>
      <c r="B9" s="1">
        <v>37622</v>
      </c>
      <c r="C9" s="3">
        <f>8568.72+2230.08</f>
        <v>10798.8</v>
      </c>
      <c r="D9" s="3">
        <f>2341.56+9109.44</f>
        <v>11451</v>
      </c>
      <c r="E9" s="3">
        <f>2359.08+9513.96</f>
        <v>11873.039999999999</v>
      </c>
      <c r="F9" s="3">
        <f>2356.68+9504.48</f>
        <v>11861.16</v>
      </c>
      <c r="G9" s="3">
        <f>2356.68+9504.48</f>
        <v>11861.16</v>
      </c>
      <c r="H9" s="3">
        <f>1944.6+10141.44</f>
        <v>12086.04</v>
      </c>
      <c r="I9" s="3">
        <f>1763.76+9779.76</f>
        <v>11543.52</v>
      </c>
      <c r="J9" s="3">
        <f>1748.04+9995.88</f>
        <v>11743.919999999998</v>
      </c>
      <c r="K9" s="3">
        <f>1801.68+10167.6</f>
        <v>11969.28</v>
      </c>
      <c r="L9" s="3">
        <f>306+1000.94</f>
        <v>1306.94</v>
      </c>
      <c r="M9" s="3"/>
    </row>
    <row r="10" spans="1:13" ht="15.5" thickTop="1" thickBot="1" x14ac:dyDescent="0.4">
      <c r="A10" s="4"/>
      <c r="B10" s="4" t="s">
        <v>9</v>
      </c>
      <c r="C10" s="5">
        <f>SUM(C3:C9)</f>
        <v>93646.599999999991</v>
      </c>
      <c r="D10" s="5">
        <f t="shared" ref="D10:L10" si="0">SUM(D3:D9)</f>
        <v>159163.18</v>
      </c>
      <c r="E10" s="5">
        <f t="shared" si="0"/>
        <v>176235.12000000002</v>
      </c>
      <c r="F10" s="5">
        <f t="shared" si="0"/>
        <v>177324.96000000002</v>
      </c>
      <c r="G10" s="5">
        <f t="shared" si="0"/>
        <v>177324.96000000002</v>
      </c>
      <c r="H10" s="5">
        <f t="shared" si="0"/>
        <v>180674.36000000002</v>
      </c>
      <c r="I10" s="5">
        <f t="shared" si="0"/>
        <v>172575.12</v>
      </c>
      <c r="J10" s="5">
        <f t="shared" si="0"/>
        <v>175571.52000000002</v>
      </c>
      <c r="K10" s="5">
        <f t="shared" si="0"/>
        <v>144439.38</v>
      </c>
      <c r="L10" s="5">
        <f t="shared" si="0"/>
        <v>10872.06</v>
      </c>
    </row>
    <row r="11" spans="1:13" ht="15" thickTop="1" x14ac:dyDescent="0.35"/>
  </sheetData>
  <mergeCells count="1">
    <mergeCell ref="C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Desk</dc:creator>
  <cp:lastModifiedBy>Finance Desk</cp:lastModifiedBy>
  <dcterms:created xsi:type="dcterms:W3CDTF">2023-02-10T12:45:14Z</dcterms:created>
  <dcterms:modified xsi:type="dcterms:W3CDTF">2023-02-10T13:48:16Z</dcterms:modified>
</cp:coreProperties>
</file>