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d.docs.live.net/29baf0e84c86a7e7/Recovered/South Brunswick Fire District ^N 3/2025/2025 Budget/"/>
    </mc:Choice>
  </mc:AlternateContent>
  <xr:revisionPtr revIDLastSave="56" documentId="8_{84A9A358-693E-4CC1-828F-80D4FCB29135}" xr6:coauthVersionLast="47" xr6:coauthVersionMax="47" xr10:uidLastSave="{6367E603-F58C-4371-AE61-471846A68A8E}"/>
  <bookViews>
    <workbookView xWindow="-120" yWindow="-120" windowWidth="29040" windowHeight="1522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hipbwbsuScbup9QAo5qnvO6aLKew=="/>
    </ext>
  </extLst>
</workbook>
</file>

<file path=xl/calcChain.xml><?xml version="1.0" encoding="utf-8"?>
<calcChain xmlns="http://schemas.openxmlformats.org/spreadsheetml/2006/main">
  <c r="D77" i="1" l="1"/>
  <c r="E79" i="1"/>
  <c r="C64" i="1" l="1"/>
  <c r="C59" i="1"/>
  <c r="D59" i="1"/>
  <c r="D38" i="1"/>
  <c r="E25" i="1"/>
  <c r="C25" i="1"/>
  <c r="D25" i="1"/>
  <c r="C38" i="1"/>
  <c r="G33" i="1"/>
  <c r="G34" i="1"/>
  <c r="F34" i="1"/>
  <c r="F33" i="1"/>
  <c r="F32" i="1"/>
  <c r="E11" i="1"/>
  <c r="F11" i="1"/>
  <c r="E12" i="1"/>
  <c r="F12" i="1"/>
  <c r="E59" i="1" l="1"/>
  <c r="E14" i="1"/>
  <c r="G14" i="1" s="1"/>
  <c r="E13" i="1"/>
  <c r="G12" i="1"/>
  <c r="D89" i="1"/>
  <c r="C89" i="1"/>
  <c r="F35" i="1"/>
  <c r="G35" i="1"/>
  <c r="D36" i="1"/>
  <c r="E36" i="1"/>
  <c r="F36" i="1" s="1"/>
  <c r="D113" i="1"/>
  <c r="E111" i="1"/>
  <c r="D111" i="1"/>
  <c r="E105" i="1"/>
  <c r="D105" i="1"/>
  <c r="F103" i="1"/>
  <c r="F102" i="1"/>
  <c r="F105" i="1" s="1"/>
  <c r="E99" i="1"/>
  <c r="D99" i="1"/>
  <c r="F97" i="1"/>
  <c r="F96" i="1"/>
  <c r="E113" i="1" s="1"/>
  <c r="E77" i="1"/>
  <c r="E80" i="1" s="1"/>
  <c r="F73" i="1"/>
  <c r="F67" i="1"/>
  <c r="F66" i="1"/>
  <c r="E64" i="1"/>
  <c r="D64" i="1"/>
  <c r="F63" i="1"/>
  <c r="G62" i="1"/>
  <c r="G64" i="1" s="1"/>
  <c r="F62" i="1"/>
  <c r="F58" i="1"/>
  <c r="G57" i="1"/>
  <c r="F57" i="1"/>
  <c r="G56" i="1"/>
  <c r="F56" i="1"/>
  <c r="F55" i="1"/>
  <c r="F53" i="1"/>
  <c r="G52" i="1"/>
  <c r="F52" i="1"/>
  <c r="F72" i="1" s="1"/>
  <c r="G51" i="1"/>
  <c r="F51" i="1"/>
  <c r="G50" i="1"/>
  <c r="F50" i="1"/>
  <c r="G49" i="1"/>
  <c r="F49" i="1"/>
  <c r="F48" i="1"/>
  <c r="F47" i="1"/>
  <c r="F46" i="1"/>
  <c r="G45" i="1"/>
  <c r="F45" i="1"/>
  <c r="G32" i="1"/>
  <c r="G31" i="1"/>
  <c r="F31" i="1"/>
  <c r="G28" i="1"/>
  <c r="F28" i="1"/>
  <c r="G27" i="1"/>
  <c r="F27" i="1"/>
  <c r="F25" i="1"/>
  <c r="F14" i="1"/>
  <c r="G13" i="1"/>
  <c r="F13" i="1"/>
  <c r="G11" i="1" l="1"/>
  <c r="F64" i="1"/>
  <c r="G59" i="1"/>
  <c r="G69" i="1" s="1"/>
  <c r="F77" i="1"/>
  <c r="D69" i="1"/>
  <c r="F59" i="1"/>
  <c r="E69" i="1"/>
  <c r="F38" i="1"/>
  <c r="G36" i="1"/>
  <c r="E38" i="1"/>
  <c r="G25" i="1"/>
  <c r="F69" i="1" l="1"/>
  <c r="F80" i="1" s="1"/>
  <c r="D80" i="1"/>
  <c r="D79" i="1"/>
  <c r="G38" i="1"/>
  <c r="E85" i="1" s="1"/>
  <c r="D93" i="1"/>
  <c r="F79" i="1" l="1"/>
  <c r="G80" i="1"/>
  <c r="G79" i="1"/>
  <c r="E93" i="1"/>
</calcChain>
</file>

<file path=xl/sharedStrings.xml><?xml version="1.0" encoding="utf-8"?>
<sst xmlns="http://schemas.openxmlformats.org/spreadsheetml/2006/main" count="181" uniqueCount="146">
  <si>
    <t>Board of Fire Commissioners</t>
  </si>
  <si>
    <t>Fire District #3</t>
  </si>
  <si>
    <t>South Brunswick Twp, NJ</t>
  </si>
  <si>
    <t>G/L #</t>
  </si>
  <si>
    <t>District #3</t>
  </si>
  <si>
    <t>District #4</t>
  </si>
  <si>
    <t>Budget</t>
  </si>
  <si>
    <t>OPERATIONS</t>
  </si>
  <si>
    <t>A. Operations</t>
  </si>
  <si>
    <t>1000-A-1</t>
  </si>
  <si>
    <t>1. Contract with KVFD</t>
  </si>
  <si>
    <t>1000-A-2</t>
  </si>
  <si>
    <t>2. Misc FF Exp. Equipment</t>
  </si>
  <si>
    <t>1000-A-3</t>
  </si>
  <si>
    <t>3. Training &amp; Education</t>
  </si>
  <si>
    <t>1000-A-5</t>
  </si>
  <si>
    <t>5. Shots &amp; Medical Expenses &amp; Background checks</t>
  </si>
  <si>
    <t>6. Insurance</t>
  </si>
  <si>
    <t>1000-A-6a</t>
  </si>
  <si>
    <t>a. Accident &amp; Health</t>
  </si>
  <si>
    <t>1000-A-6b</t>
  </si>
  <si>
    <t>b. Members Life</t>
  </si>
  <si>
    <t>1000-A-6c</t>
  </si>
  <si>
    <t>c. Workers Comp.</t>
  </si>
  <si>
    <t>1000-A-6d</t>
  </si>
  <si>
    <t>d. Package &amp; Umbrella Policy</t>
  </si>
  <si>
    <t>1000-A-6e</t>
  </si>
  <si>
    <t>e. Automobile</t>
  </si>
  <si>
    <t>1000-A-6f</t>
  </si>
  <si>
    <t>n/a</t>
  </si>
  <si>
    <t>1000-A-6i</t>
  </si>
  <si>
    <t>Total Insurance</t>
  </si>
  <si>
    <t>1000-A-7</t>
  </si>
  <si>
    <t>7. Contract with First Aid Squad</t>
  </si>
  <si>
    <t>1000-A-8</t>
  </si>
  <si>
    <t>8. Lease/Purchae of Vehicle</t>
  </si>
  <si>
    <t>B. Maintenance - All Repairs</t>
  </si>
  <si>
    <t>1000-B-1</t>
  </si>
  <si>
    <t>1. Vehicles - Fixed</t>
  </si>
  <si>
    <t>1000-B-2</t>
  </si>
  <si>
    <t>2. SCBA (flow and hydrostatic)</t>
  </si>
  <si>
    <t>1000-B-3</t>
  </si>
  <si>
    <t>3. Ladder/pump testing</t>
  </si>
  <si>
    <t>1000-B-4</t>
  </si>
  <si>
    <t>4.  Hose</t>
  </si>
  <si>
    <t>1000-B-5</t>
  </si>
  <si>
    <t>5.  Other General Maintence</t>
  </si>
  <si>
    <t>Total Maintenance</t>
  </si>
  <si>
    <t>TOTAL OPERATING EXPENSES</t>
  </si>
  <si>
    <t>ADMINISTRATION EXPENSES</t>
  </si>
  <si>
    <t>A. General Administration</t>
  </si>
  <si>
    <t>2000-A-1</t>
  </si>
  <si>
    <t>1. Legal</t>
  </si>
  <si>
    <t>2000-A-2</t>
  </si>
  <si>
    <t>2. Auditor</t>
  </si>
  <si>
    <t>2000-A-3</t>
  </si>
  <si>
    <t>3. Assocation Dues</t>
  </si>
  <si>
    <t>2000-A-4</t>
  </si>
  <si>
    <t>4. Election Expenses</t>
  </si>
  <si>
    <t>2000-A-5</t>
  </si>
  <si>
    <t>5. Advertising and General expenses &amp; Technology</t>
  </si>
  <si>
    <t>2000-A-6</t>
  </si>
  <si>
    <t>2000-A-7</t>
  </si>
  <si>
    <t>7. Fire Prevention Program</t>
  </si>
  <si>
    <t>2000-A-8</t>
  </si>
  <si>
    <t>8. Telephone (Cellular)</t>
  </si>
  <si>
    <t>2000-A-9</t>
  </si>
  <si>
    <t>9. Commissioner Salaries</t>
  </si>
  <si>
    <t>2000-A-10</t>
  </si>
  <si>
    <t>2000-A-11</t>
  </si>
  <si>
    <t>2000-A-12</t>
  </si>
  <si>
    <t>12. Fire Coodinator/Per diem staff</t>
  </si>
  <si>
    <t>2000-A-13</t>
  </si>
  <si>
    <t>13. Travel</t>
  </si>
  <si>
    <t>2000-A-14</t>
  </si>
  <si>
    <t>14. Staff expenses (f.k.a Inter-District Costs)</t>
  </si>
  <si>
    <t>Total General Administration</t>
  </si>
  <si>
    <t>B. New Equipment (non-bondable assets)</t>
  </si>
  <si>
    <t>2000-B-1</t>
  </si>
  <si>
    <t>1. Firefighter equipment</t>
  </si>
  <si>
    <t>2000-B-2</t>
  </si>
  <si>
    <t>2. Equipment not covered by Franklin</t>
  </si>
  <si>
    <t>Total New Equipment</t>
  </si>
  <si>
    <t>2000-C</t>
  </si>
  <si>
    <t>C. Length of Service Award Program</t>
  </si>
  <si>
    <t>2000-D</t>
  </si>
  <si>
    <t>D. State Firefighting Supplement</t>
  </si>
  <si>
    <t>TOTAL ADMINISTRATION</t>
  </si>
  <si>
    <t>CAPITALIZED EXPENDITURES</t>
  </si>
  <si>
    <t>3000-A</t>
  </si>
  <si>
    <t>A. Building Improvement</t>
  </si>
  <si>
    <t>3000-B</t>
  </si>
  <si>
    <t>B.  Capital Expenditure</t>
  </si>
  <si>
    <t>3000-C</t>
  </si>
  <si>
    <t>C.  Capital Reserves</t>
  </si>
  <si>
    <t>audit</t>
  </si>
  <si>
    <t>3000-D</t>
  </si>
  <si>
    <t xml:space="preserve">D.  Debt Service </t>
  </si>
  <si>
    <t>TOTAL CAPITAL EXPENDATURES</t>
  </si>
  <si>
    <t>TOTAL OVERALL OPERATING BUDGET</t>
  </si>
  <si>
    <t>TOTAL OVERALL BUDGET (Includes Capitalized)</t>
  </si>
  <si>
    <t>ANTICIPATED RECEIPTS</t>
  </si>
  <si>
    <t>9000-A</t>
  </si>
  <si>
    <t>A. Franklin Township Dist. #4</t>
  </si>
  <si>
    <t>9000-B</t>
  </si>
  <si>
    <t>B. State Firefighting Supplement</t>
  </si>
  <si>
    <t>9000-C</t>
  </si>
  <si>
    <t>C. Surplus - District #3</t>
  </si>
  <si>
    <t>9000-D</t>
  </si>
  <si>
    <t>D. Interest on Capital Funds</t>
  </si>
  <si>
    <t>9000-E</t>
  </si>
  <si>
    <t>E. South Brunswick Township Taxes</t>
  </si>
  <si>
    <t>9000-F</t>
  </si>
  <si>
    <t>F. Other Unanticipated Income</t>
  </si>
  <si>
    <t>9000-G</t>
  </si>
  <si>
    <t>G. Other Unanticipated Expense</t>
  </si>
  <si>
    <t>TOTAL RECEIPTS</t>
  </si>
  <si>
    <t>RATABLES</t>
  </si>
  <si>
    <t>Total</t>
  </si>
  <si>
    <t>Percent</t>
  </si>
  <si>
    <t>South Brunswick</t>
  </si>
  <si>
    <t>Franklin</t>
  </si>
  <si>
    <t>2014 Ratables</t>
  </si>
  <si>
    <t>Ratables Calculations</t>
  </si>
  <si>
    <t>1. Aggregate Assessed Value</t>
  </si>
  <si>
    <t>2. Value of New Construction and Improvements</t>
  </si>
  <si>
    <t>3. Fire District Tax Rate</t>
  </si>
  <si>
    <t>4. Amount of Permitted Revenue (Line 2 X Line 3)</t>
  </si>
  <si>
    <t>Maximum Tax Amount before 2% increase</t>
  </si>
  <si>
    <t>From Auditor</t>
  </si>
  <si>
    <t>Ratables</t>
  </si>
  <si>
    <t>2025 Budget Planning Module</t>
  </si>
  <si>
    <t>2024 Actual</t>
  </si>
  <si>
    <t>2024 Budgeted</t>
  </si>
  <si>
    <t>Copy From Nov Budget vs Actual Treasurer's Report</t>
  </si>
  <si>
    <t>Comments</t>
  </si>
  <si>
    <t>Added COLA of 4%</t>
  </si>
  <si>
    <t xml:space="preserve">Current  as of NOV </t>
  </si>
  <si>
    <t>f. Umbrella ???</t>
  </si>
  <si>
    <t>N/a (General Expense and Technology)</t>
  </si>
  <si>
    <t>Move C50 to C49</t>
  </si>
  <si>
    <t>Move up to A-6d</t>
  </si>
  <si>
    <t>Increase</t>
  </si>
  <si>
    <t>increase</t>
  </si>
  <si>
    <t>omcrease</t>
  </si>
  <si>
    <t>incerase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</si>
</sst>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&quot;$&quot;#,##0.00"/>
    <numFmt numFmtId="165" formatCode="#,##0.00000"/>
    <numFmt numFmtId="166" formatCode="0.000%"/>
    <numFmt numFmtId="167" formatCode="#,##0.00\ _€"/>
  </numFmts>
  <fonts count="15" x14ac:knownFonts="1">
    <font>
      <sz val="11"/>
      <color theme="1"/>
      <name val="Arial"/>
    </font>
    <font>
      <sz val="18"/>
      <color theme="1"/>
      <name val="Calibri"/>
    </font>
    <font>
      <sz val="11"/>
      <color theme="1"/>
      <name val="Calibri"/>
    </font>
    <font>
      <b/>
      <u/>
      <sz val="14"/>
      <color theme="1"/>
      <name val="Arial"/>
    </font>
    <font>
      <u/>
      <sz val="11"/>
      <color theme="1"/>
      <name val="Calibri"/>
    </font>
    <font>
      <u/>
      <sz val="11"/>
      <color theme="1"/>
      <name val="Calibri"/>
    </font>
    <font>
      <b/>
      <u/>
      <sz val="11"/>
      <color theme="1"/>
      <name val="Calibri"/>
    </font>
    <font>
      <u/>
      <sz val="11"/>
      <color theme="1"/>
      <name val="Calibri"/>
    </font>
    <font>
      <b/>
      <u/>
      <sz val="11"/>
      <color theme="1"/>
      <name val="Calibri"/>
    </font>
    <font>
      <b/>
      <sz val="11"/>
      <color theme="1"/>
      <name val="Calibri"/>
    </font>
    <font>
      <b/>
      <u/>
      <sz val="11"/>
      <color theme="1"/>
      <name val="Calibri"/>
    </font>
    <font>
      <b/>
      <u/>
      <sz val="11"/>
      <color theme="1"/>
      <name val="Calibri"/>
    </font>
    <font>
      <b/>
      <u/>
      <sz val="11"/>
      <color theme="1"/>
      <name val="Calibri"/>
    </font>
    <font>
      <sz val="11"/>
      <color theme="1"/>
      <name val="Calibri"/>
      <family val="2"/>
    </font>
    <font>
      <sz val="8"/>
      <color indexed="8"/>
      <name val="Arial"/>
    </font>
  </fonts>
  <fills count="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10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left"/>
    </xf>
    <xf numFmtId="164" fontId="2" fillId="0" borderId="0" xfId="0" applyNumberFormat="1" applyFont="1"/>
    <xf numFmtId="164" fontId="2" fillId="2" borderId="1" xfId="0" applyNumberFormat="1" applyFont="1" applyFill="1" applyBorder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64" fontId="9" fillId="0" borderId="0" xfId="0" applyNumberFormat="1" applyFont="1"/>
    <xf numFmtId="0" fontId="10" fillId="0" borderId="0" xfId="0" applyFont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0" borderId="2" xfId="0" applyFont="1" applyBorder="1"/>
    <xf numFmtId="0" fontId="11" fillId="0" borderId="2" xfId="0" applyFont="1" applyBorder="1"/>
    <xf numFmtId="164" fontId="9" fillId="0" borderId="2" xfId="0" applyNumberFormat="1" applyFont="1" applyBorder="1"/>
    <xf numFmtId="164" fontId="9" fillId="2" borderId="3" xfId="0" applyNumberFormat="1" applyFont="1" applyFill="1" applyBorder="1"/>
    <xf numFmtId="0" fontId="12" fillId="0" borderId="0" xfId="0" applyFont="1"/>
    <xf numFmtId="164" fontId="9" fillId="3" borderId="1" xfId="0" applyNumberFormat="1" applyFont="1" applyFill="1" applyBorder="1"/>
    <xf numFmtId="164" fontId="9" fillId="4" borderId="1" xfId="0" applyNumberFormat="1" applyFont="1" applyFill="1" applyBorder="1"/>
    <xf numFmtId="43" fontId="2" fillId="0" borderId="0" xfId="0" applyNumberFormat="1" applyFont="1"/>
    <xf numFmtId="165" fontId="2" fillId="0" borderId="0" xfId="0" applyNumberFormat="1" applyFont="1"/>
    <xf numFmtId="10" fontId="2" fillId="0" borderId="0" xfId="0" applyNumberFormat="1" applyFont="1"/>
    <xf numFmtId="0" fontId="9" fillId="0" borderId="2" xfId="0" applyFont="1" applyBorder="1"/>
    <xf numFmtId="10" fontId="9" fillId="0" borderId="2" xfId="0" applyNumberFormat="1" applyFont="1" applyBorder="1"/>
    <xf numFmtId="0" fontId="9" fillId="0" borderId="0" xfId="0" applyFont="1"/>
    <xf numFmtId="166" fontId="2" fillId="0" borderId="0" xfId="0" applyNumberFormat="1" applyFont="1"/>
    <xf numFmtId="164" fontId="13" fillId="5" borderId="0" xfId="0" applyNumberFormat="1" applyFont="1" applyFill="1"/>
    <xf numFmtId="0" fontId="2" fillId="6" borderId="0" xfId="0" applyFont="1" applyFill="1"/>
    <xf numFmtId="167" fontId="14" fillId="0" borderId="0" xfId="0" applyNumberFormat="1" applyFont="1" applyAlignment="1">
      <alignment horizontal="right" wrapText="1"/>
    </xf>
    <xf numFmtId="10" fontId="4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Fill="1"/>
    <xf numFmtId="0" fontId="2" fillId="0" borderId="0" xfId="0" applyFont="1" applyFill="1"/>
    <xf numFmtId="0" fontId="13" fillId="0" borderId="1" xfId="0" applyFont="1" applyFill="1" applyBorder="1"/>
    <xf numFmtId="164" fontId="2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85296"/>
      </a:hlink>
      <a:folHlink>
        <a:srgbClr val="085296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1"/>
  <sheetViews>
    <sheetView tabSelected="1" zoomScale="90" zoomScaleNormal="90" workbookViewId="0">
      <pane xSplit="2" ySplit="10" topLeftCell="C68" activePane="bottomRight" state="frozen"/>
      <selection pane="topRight" activeCell="C1" sqref="C1"/>
      <selection pane="bottomLeft" activeCell="A11" sqref="A11"/>
      <selection pane="bottomRight" activeCell="H73" sqref="H73"/>
    </sheetView>
  </sheetViews>
  <sheetFormatPr defaultColWidth="12.625" defaultRowHeight="15" customHeight="1" x14ac:dyDescent="0.2"/>
  <cols>
    <col min="1" max="1" width="10.875" customWidth="1"/>
    <col min="2" max="2" width="44.75" customWidth="1"/>
    <col min="3" max="3" width="24.125" customWidth="1"/>
    <col min="4" max="4" width="14.125" customWidth="1"/>
    <col min="5" max="5" width="14.875" customWidth="1"/>
    <col min="6" max="6" width="14.375" customWidth="1"/>
    <col min="7" max="7" width="14.25" customWidth="1"/>
    <col min="8" max="8" width="22.375" bestFit="1" customWidth="1"/>
    <col min="9" max="9" width="8.75" bestFit="1" customWidth="1"/>
    <col min="10" max="10" width="9.125" customWidth="1"/>
    <col min="11" max="27" width="7.75" customWidth="1"/>
  </cols>
  <sheetData>
    <row r="1" spans="1:27" ht="23.25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3.25" x14ac:dyDescent="0.3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23.25" x14ac:dyDescent="0.35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8" x14ac:dyDescent="0.25">
      <c r="A5" s="3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x14ac:dyDescent="0.25">
      <c r="A6" s="2" t="s">
        <v>3</v>
      </c>
      <c r="B6" s="2"/>
      <c r="C6" s="4">
        <v>2024</v>
      </c>
      <c r="D6" s="4">
        <v>2024</v>
      </c>
      <c r="E6" s="4">
        <v>2025</v>
      </c>
      <c r="F6" s="4" t="s">
        <v>4</v>
      </c>
      <c r="G6" s="4" t="s">
        <v>5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/>
      <c r="C7" s="4" t="s">
        <v>137</v>
      </c>
      <c r="D7" s="4" t="s">
        <v>6</v>
      </c>
      <c r="E7" s="4" t="s">
        <v>6</v>
      </c>
      <c r="F7" s="5">
        <v>0.9</v>
      </c>
      <c r="G7" s="5">
        <v>0.1</v>
      </c>
      <c r="H7" s="32" t="s">
        <v>135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 t="s">
        <v>132</v>
      </c>
      <c r="D8" s="2" t="s">
        <v>133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x14ac:dyDescent="0.25">
      <c r="A9" s="2"/>
      <c r="B9" s="6" t="s">
        <v>7</v>
      </c>
      <c r="C9" s="6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x14ac:dyDescent="0.25">
      <c r="A10" s="2"/>
      <c r="B10" s="2" t="s">
        <v>8</v>
      </c>
      <c r="C10" s="2" t="s">
        <v>134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x14ac:dyDescent="0.25">
      <c r="A11" s="2" t="s">
        <v>9</v>
      </c>
      <c r="B11" s="7" t="s">
        <v>10</v>
      </c>
      <c r="C11" s="8">
        <v>47803.44</v>
      </c>
      <c r="D11" s="8">
        <v>96720</v>
      </c>
      <c r="E11" s="8">
        <f>D11*1.04</f>
        <v>100588.8</v>
      </c>
      <c r="F11" s="8">
        <f>F7*E11</f>
        <v>90529.919999999998</v>
      </c>
      <c r="G11" s="8">
        <f>G7*E11</f>
        <v>10058.880000000001</v>
      </c>
      <c r="H11" s="2" t="s">
        <v>136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x14ac:dyDescent="0.25">
      <c r="A12" s="2" t="s">
        <v>11</v>
      </c>
      <c r="B12" s="7" t="s">
        <v>12</v>
      </c>
      <c r="C12" s="8">
        <v>1070.8599999999999</v>
      </c>
      <c r="D12" s="8">
        <v>14000</v>
      </c>
      <c r="E12" s="8">
        <f>D12</f>
        <v>14000</v>
      </c>
      <c r="F12" s="8">
        <f>F7*E12</f>
        <v>12600</v>
      </c>
      <c r="G12" s="8">
        <f>G7*E12</f>
        <v>1400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x14ac:dyDescent="0.25">
      <c r="A13" s="2" t="s">
        <v>13</v>
      </c>
      <c r="B13" s="7" t="s">
        <v>14</v>
      </c>
      <c r="C13" s="8">
        <v>4940.32</v>
      </c>
      <c r="D13" s="8">
        <v>17500</v>
      </c>
      <c r="E13" s="8">
        <f>D13</f>
        <v>17500</v>
      </c>
      <c r="F13" s="8">
        <f>F7*E13</f>
        <v>15750</v>
      </c>
      <c r="G13" s="8">
        <f>G7*E13</f>
        <v>1750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x14ac:dyDescent="0.25">
      <c r="A14" s="2" t="s">
        <v>15</v>
      </c>
      <c r="B14" s="7" t="s">
        <v>16</v>
      </c>
      <c r="C14" s="8">
        <v>3330</v>
      </c>
      <c r="D14" s="8">
        <v>15000</v>
      </c>
      <c r="E14" s="8">
        <f>D14</f>
        <v>15000</v>
      </c>
      <c r="F14" s="8">
        <f>F7*E14</f>
        <v>13500</v>
      </c>
      <c r="G14" s="8">
        <f>G7*E14</f>
        <v>1500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x14ac:dyDescent="0.25">
      <c r="A16" s="2"/>
      <c r="B16" s="7" t="s">
        <v>17</v>
      </c>
      <c r="C16" s="30"/>
      <c r="D16" s="30"/>
      <c r="E16" s="30"/>
      <c r="F16" s="30"/>
      <c r="G16" s="30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x14ac:dyDescent="0.25">
      <c r="A17" s="2" t="s">
        <v>18</v>
      </c>
      <c r="B17" s="7" t="s">
        <v>19</v>
      </c>
      <c r="C17" s="8">
        <v>2299.88</v>
      </c>
      <c r="D17" s="8">
        <v>10000</v>
      </c>
      <c r="E17" s="8">
        <v>12000</v>
      </c>
      <c r="F17" s="9"/>
      <c r="G17" s="9"/>
      <c r="H17" s="2" t="s">
        <v>142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x14ac:dyDescent="0.25">
      <c r="A18" s="2" t="s">
        <v>20</v>
      </c>
      <c r="B18" s="7" t="s">
        <v>21</v>
      </c>
      <c r="C18" s="8">
        <v>9244.7999999999993</v>
      </c>
      <c r="D18" s="8">
        <v>14000</v>
      </c>
      <c r="E18" s="8">
        <v>15000</v>
      </c>
      <c r="F18" s="9"/>
      <c r="G18" s="9"/>
      <c r="H18" s="2" t="s">
        <v>142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x14ac:dyDescent="0.25">
      <c r="A19" s="2" t="s">
        <v>22</v>
      </c>
      <c r="B19" s="7" t="s">
        <v>23</v>
      </c>
      <c r="C19" s="8">
        <v>48127</v>
      </c>
      <c r="D19" s="8">
        <v>50000</v>
      </c>
      <c r="E19" s="8">
        <v>55000</v>
      </c>
      <c r="F19" s="9"/>
      <c r="G19" s="9"/>
      <c r="H19" s="2" t="s">
        <v>142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x14ac:dyDescent="0.25">
      <c r="A20" s="2" t="s">
        <v>24</v>
      </c>
      <c r="B20" s="7" t="s">
        <v>25</v>
      </c>
      <c r="C20" s="8">
        <v>30668.59</v>
      </c>
      <c r="D20" s="8">
        <v>31000</v>
      </c>
      <c r="E20" s="8">
        <v>41000</v>
      </c>
      <c r="F20" s="9"/>
      <c r="G20" s="9"/>
      <c r="H20" s="2" t="s">
        <v>142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5.75" customHeight="1" x14ac:dyDescent="0.25">
      <c r="A21" s="2" t="s">
        <v>26</v>
      </c>
      <c r="B21" s="7" t="s">
        <v>27</v>
      </c>
      <c r="C21" s="8">
        <v>21077.87</v>
      </c>
      <c r="D21" s="8">
        <v>21000</v>
      </c>
      <c r="E21" s="8">
        <v>23000</v>
      </c>
      <c r="F21" s="9"/>
      <c r="G21" s="9"/>
      <c r="H21" s="2" t="s">
        <v>142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5.75" hidden="1" customHeight="1" x14ac:dyDescent="0.25">
      <c r="A22" s="2" t="s">
        <v>28</v>
      </c>
      <c r="B22" s="7" t="s">
        <v>29</v>
      </c>
      <c r="C22" s="8"/>
      <c r="D22" s="8">
        <v>0</v>
      </c>
      <c r="E22" s="8">
        <v>0</v>
      </c>
      <c r="F22" s="9"/>
      <c r="G22" s="9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.75" hidden="1" customHeight="1" x14ac:dyDescent="0.25">
      <c r="A23" s="2" t="s">
        <v>30</v>
      </c>
      <c r="B23" s="7" t="s">
        <v>29</v>
      </c>
      <c r="C23" s="8"/>
      <c r="D23" s="8">
        <v>0</v>
      </c>
      <c r="E23" s="8">
        <v>0</v>
      </c>
      <c r="F23" s="9"/>
      <c r="G23" s="9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5.75" customHeight="1" x14ac:dyDescent="0.25">
      <c r="A24" s="2" t="s">
        <v>28</v>
      </c>
      <c r="B24" s="7" t="s">
        <v>138</v>
      </c>
      <c r="C24" s="8"/>
      <c r="D24" s="8">
        <v>5000</v>
      </c>
      <c r="E24" s="8"/>
      <c r="F24" s="9"/>
      <c r="G24" s="9"/>
      <c r="H24" s="2" t="s">
        <v>141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5.75" customHeight="1" x14ac:dyDescent="0.25">
      <c r="A25" s="2"/>
      <c r="B25" s="10" t="s">
        <v>31</v>
      </c>
      <c r="C25" s="8">
        <f>SUM(C17:C23)</f>
        <v>111418.14</v>
      </c>
      <c r="D25" s="8">
        <f>SUM(D17:D24)</f>
        <v>131000</v>
      </c>
      <c r="E25" s="8">
        <f>SUM(E17:E23)</f>
        <v>146000</v>
      </c>
      <c r="F25" s="8">
        <f>F7*E25</f>
        <v>131400</v>
      </c>
      <c r="G25" s="8">
        <f>G7*E25</f>
        <v>14600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.75" customHeight="1" x14ac:dyDescent="0.25">
      <c r="A27" s="2" t="s">
        <v>32</v>
      </c>
      <c r="B27" s="7" t="s">
        <v>33</v>
      </c>
      <c r="C27" s="8"/>
      <c r="D27" s="8">
        <v>0</v>
      </c>
      <c r="E27" s="8">
        <v>0</v>
      </c>
      <c r="F27" s="8">
        <f>F7*E27</f>
        <v>0</v>
      </c>
      <c r="G27" s="8">
        <f>G7*E27</f>
        <v>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.75" customHeight="1" x14ac:dyDescent="0.25">
      <c r="A28" s="2" t="s">
        <v>34</v>
      </c>
      <c r="B28" s="7" t="s">
        <v>35</v>
      </c>
      <c r="C28" s="8">
        <v>74785.429999999993</v>
      </c>
      <c r="D28" s="8">
        <v>74786</v>
      </c>
      <c r="E28" s="8">
        <v>0</v>
      </c>
      <c r="F28" s="8">
        <f>F8*E28</f>
        <v>0</v>
      </c>
      <c r="G28" s="8">
        <f>G8*E28</f>
        <v>0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.75" customHeight="1" x14ac:dyDescent="0.25">
      <c r="A30" s="2"/>
      <c r="B30" s="2" t="s">
        <v>36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.75" customHeight="1" x14ac:dyDescent="0.25">
      <c r="A31" s="2" t="s">
        <v>37</v>
      </c>
      <c r="B31" s="7" t="s">
        <v>38</v>
      </c>
      <c r="C31" s="33">
        <v>25785.38</v>
      </c>
      <c r="D31" s="33">
        <v>40000</v>
      </c>
      <c r="E31" s="33">
        <v>65000</v>
      </c>
      <c r="F31" s="8">
        <f>F7*E31</f>
        <v>58500</v>
      </c>
      <c r="G31" s="8">
        <f>G7*E31</f>
        <v>6500</v>
      </c>
      <c r="H31" s="2" t="s">
        <v>142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5.75" customHeight="1" x14ac:dyDescent="0.25">
      <c r="A32" s="2" t="s">
        <v>39</v>
      </c>
      <c r="B32" s="7" t="s">
        <v>40</v>
      </c>
      <c r="C32" s="33">
        <v>1717.2</v>
      </c>
      <c r="D32" s="33">
        <v>1800</v>
      </c>
      <c r="E32" s="33">
        <v>2300</v>
      </c>
      <c r="F32" s="8">
        <f>F7*E32</f>
        <v>2070</v>
      </c>
      <c r="G32" s="8">
        <f>G7*E32</f>
        <v>230</v>
      </c>
      <c r="H32" s="2" t="s">
        <v>142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5.75" customHeight="1" x14ac:dyDescent="0.25">
      <c r="A33" s="2" t="s">
        <v>41</v>
      </c>
      <c r="B33" s="7" t="s">
        <v>42</v>
      </c>
      <c r="C33" s="33"/>
      <c r="D33" s="33">
        <v>2000</v>
      </c>
      <c r="E33" s="33">
        <v>2500</v>
      </c>
      <c r="F33" s="8">
        <f>F7*E33</f>
        <v>2250</v>
      </c>
      <c r="G33" s="8">
        <f>G7*E33</f>
        <v>250</v>
      </c>
      <c r="H33" s="2" t="s">
        <v>143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.75" customHeight="1" x14ac:dyDescent="0.25">
      <c r="A34" s="2" t="s">
        <v>43</v>
      </c>
      <c r="B34" s="7" t="s">
        <v>44</v>
      </c>
      <c r="C34" s="33"/>
      <c r="D34" s="33">
        <v>3000</v>
      </c>
      <c r="E34" s="33">
        <v>3500</v>
      </c>
      <c r="F34" s="8">
        <f>F7*E34</f>
        <v>3150</v>
      </c>
      <c r="G34" s="8">
        <f>G7*E34</f>
        <v>350</v>
      </c>
      <c r="H34" s="2" t="s">
        <v>143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.75" customHeight="1" x14ac:dyDescent="0.25">
      <c r="A35" s="2" t="s">
        <v>45</v>
      </c>
      <c r="B35" s="7" t="s">
        <v>46</v>
      </c>
      <c r="C35" s="33">
        <v>3345.64</v>
      </c>
      <c r="D35" s="33">
        <v>8000</v>
      </c>
      <c r="E35" s="33">
        <v>10000</v>
      </c>
      <c r="F35" s="33">
        <f>F7*E35</f>
        <v>9000</v>
      </c>
      <c r="G35" s="8">
        <f>G7*E35</f>
        <v>1000</v>
      </c>
      <c r="H35" s="2" t="s">
        <v>144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.75" customHeight="1" x14ac:dyDescent="0.25">
      <c r="A36" s="2"/>
      <c r="B36" s="10" t="s">
        <v>47</v>
      </c>
      <c r="C36" s="8"/>
      <c r="D36" s="8">
        <f>SUM(D31:D35)</f>
        <v>54800</v>
      </c>
      <c r="E36" s="8">
        <f>SUM(E31:E35)</f>
        <v>83300</v>
      </c>
      <c r="F36" s="8">
        <f>F7*E36</f>
        <v>74970</v>
      </c>
      <c r="G36" s="8">
        <f>G7*E36</f>
        <v>8330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.75" customHeight="1" x14ac:dyDescent="0.25">
      <c r="A37" s="2"/>
      <c r="B37" s="2"/>
      <c r="C37" s="8"/>
      <c r="D37" s="8"/>
      <c r="E37" s="8"/>
      <c r="F37" s="8"/>
      <c r="G37" s="8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.75" customHeight="1" x14ac:dyDescent="0.25">
      <c r="A38" s="2"/>
      <c r="B38" s="11" t="s">
        <v>48</v>
      </c>
      <c r="C38" s="12">
        <f>C36+C28+C27+C25+C14+C13+C12+C11</f>
        <v>243348.19</v>
      </c>
      <c r="D38" s="12">
        <f>D36+D28+D27+D25+D14+D13+D12+D11</f>
        <v>403806</v>
      </c>
      <c r="E38" s="12">
        <f>E36+E28+E27+E25+E14+E13+E12+E11</f>
        <v>376388.8</v>
      </c>
      <c r="F38" s="12">
        <f>F36+F28+F27+F25+F14+F13+F12+F11</f>
        <v>338749.92</v>
      </c>
      <c r="G38" s="12">
        <f>G36+G28+G27+G25+G14+G13+G12+G11</f>
        <v>37638.880000000005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5.75" customHeight="1" x14ac:dyDescent="0.25">
      <c r="A39" s="2"/>
      <c r="B39" s="11"/>
      <c r="C39" s="12"/>
      <c r="D39" s="12"/>
      <c r="E39" s="12"/>
      <c r="F39" s="12"/>
      <c r="G39" s="1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.75" customHeight="1" x14ac:dyDescent="0.25">
      <c r="A40" s="2"/>
      <c r="B40" s="2"/>
      <c r="C40" s="8"/>
      <c r="D40" s="8"/>
      <c r="E40" s="8"/>
      <c r="F40" s="8"/>
      <c r="G40" s="8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.75" customHeight="1" x14ac:dyDescent="0.25">
      <c r="A41" s="2" t="s">
        <v>3</v>
      </c>
      <c r="B41" s="2"/>
      <c r="C41" s="4">
        <v>2024</v>
      </c>
      <c r="D41" s="4">
        <v>2024</v>
      </c>
      <c r="E41" s="4">
        <v>2025</v>
      </c>
      <c r="F41" s="4" t="s">
        <v>4</v>
      </c>
      <c r="G41" s="4" t="s">
        <v>5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.75" customHeight="1" x14ac:dyDescent="0.25">
      <c r="A42" s="2"/>
      <c r="B42" s="2"/>
      <c r="C42" s="4" t="s">
        <v>137</v>
      </c>
      <c r="D42" s="4" t="s">
        <v>6</v>
      </c>
      <c r="E42" s="4" t="s">
        <v>6</v>
      </c>
      <c r="F42" s="5">
        <v>0.9</v>
      </c>
      <c r="G42" s="5">
        <v>0.1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.75" customHeight="1" x14ac:dyDescent="0.25">
      <c r="A43" s="2"/>
      <c r="B43" s="13" t="s">
        <v>49</v>
      </c>
      <c r="C43" s="8"/>
      <c r="D43" s="8"/>
      <c r="E43" s="8"/>
      <c r="F43" s="8"/>
      <c r="G43" s="8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.75" customHeight="1" x14ac:dyDescent="0.25">
      <c r="A44" s="2"/>
      <c r="B44" s="2" t="s">
        <v>50</v>
      </c>
      <c r="C44" s="8"/>
      <c r="D44" s="8"/>
      <c r="E44" s="8"/>
      <c r="F44" s="8"/>
      <c r="G44" s="8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.75" customHeight="1" x14ac:dyDescent="0.25">
      <c r="A45" s="2" t="s">
        <v>51</v>
      </c>
      <c r="B45" s="7" t="s">
        <v>52</v>
      </c>
      <c r="C45" s="34">
        <v>15022</v>
      </c>
      <c r="D45" s="34">
        <v>20000</v>
      </c>
      <c r="E45" s="34">
        <v>22000</v>
      </c>
      <c r="F45" s="34">
        <f>F42*E45</f>
        <v>19800</v>
      </c>
      <c r="G45" s="34">
        <f>G42*E45</f>
        <v>2200</v>
      </c>
      <c r="H45" s="2" t="s">
        <v>142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.75" customHeight="1" x14ac:dyDescent="0.25">
      <c r="A46" s="2" t="s">
        <v>53</v>
      </c>
      <c r="B46" s="7" t="s">
        <v>54</v>
      </c>
      <c r="C46" s="8">
        <v>13201.52</v>
      </c>
      <c r="D46" s="8">
        <v>16000</v>
      </c>
      <c r="E46" s="8">
        <v>16000</v>
      </c>
      <c r="F46" s="8">
        <f t="shared" ref="F46:F48" si="0">E46</f>
        <v>16000</v>
      </c>
      <c r="G46" s="1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.75" customHeight="1" x14ac:dyDescent="0.25">
      <c r="A47" s="2" t="s">
        <v>55</v>
      </c>
      <c r="B47" s="7" t="s">
        <v>56</v>
      </c>
      <c r="C47" s="8"/>
      <c r="D47" s="8">
        <v>500</v>
      </c>
      <c r="E47" s="8">
        <v>500</v>
      </c>
      <c r="F47" s="8">
        <f t="shared" si="0"/>
        <v>500</v>
      </c>
      <c r="G47" s="1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.75" customHeight="1" x14ac:dyDescent="0.25">
      <c r="A48" s="2" t="s">
        <v>57</v>
      </c>
      <c r="B48" s="7" t="s">
        <v>58</v>
      </c>
      <c r="C48" s="8">
        <v>2375.38</v>
      </c>
      <c r="D48" s="8">
        <v>2600</v>
      </c>
      <c r="E48" s="8">
        <v>2600</v>
      </c>
      <c r="F48" s="8">
        <f t="shared" si="0"/>
        <v>2600</v>
      </c>
      <c r="G48" s="1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.75" customHeight="1" x14ac:dyDescent="0.25">
      <c r="A49" s="2" t="s">
        <v>59</v>
      </c>
      <c r="B49" s="7" t="s">
        <v>60</v>
      </c>
      <c r="C49" s="8">
        <v>23111.19</v>
      </c>
      <c r="D49" s="8">
        <v>15000</v>
      </c>
      <c r="E49" s="8">
        <v>27000</v>
      </c>
      <c r="F49" s="8">
        <f>F42*E49</f>
        <v>24300</v>
      </c>
      <c r="G49" s="8">
        <f>G42*E49</f>
        <v>2700</v>
      </c>
      <c r="H49" s="2" t="s">
        <v>142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.75" customHeight="1" x14ac:dyDescent="0.25">
      <c r="A50" s="2" t="s">
        <v>61</v>
      </c>
      <c r="B50" s="7" t="s">
        <v>139</v>
      </c>
      <c r="D50" s="8"/>
      <c r="E50" s="8"/>
      <c r="F50" s="8">
        <f>F42*E50</f>
        <v>0</v>
      </c>
      <c r="G50" s="8">
        <f>G42*E50</f>
        <v>0</v>
      </c>
      <c r="H50" s="2" t="s">
        <v>140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.75" customHeight="1" x14ac:dyDescent="0.25">
      <c r="A51" s="2" t="s">
        <v>62</v>
      </c>
      <c r="B51" s="7" t="s">
        <v>63</v>
      </c>
      <c r="C51" s="8">
        <v>1658</v>
      </c>
      <c r="D51" s="8">
        <v>1500</v>
      </c>
      <c r="E51" s="8">
        <v>2000</v>
      </c>
      <c r="F51" s="8">
        <f>F42*E51</f>
        <v>1800</v>
      </c>
      <c r="G51" s="8">
        <f>G42*E51</f>
        <v>200</v>
      </c>
      <c r="H51" s="2" t="s">
        <v>142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.75" customHeight="1" x14ac:dyDescent="0.25">
      <c r="A52" s="2" t="s">
        <v>64</v>
      </c>
      <c r="B52" s="7" t="s">
        <v>65</v>
      </c>
      <c r="C52" s="8">
        <v>3011.02</v>
      </c>
      <c r="D52" s="8">
        <v>3700</v>
      </c>
      <c r="E52" s="8">
        <v>4000</v>
      </c>
      <c r="F52" s="8">
        <f>F42*E52</f>
        <v>3600</v>
      </c>
      <c r="G52" s="8">
        <f>G42*E52</f>
        <v>400</v>
      </c>
      <c r="H52" s="2" t="s">
        <v>142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.75" customHeight="1" x14ac:dyDescent="0.25">
      <c r="A53" s="2" t="s">
        <v>66</v>
      </c>
      <c r="B53" s="7" t="s">
        <v>67</v>
      </c>
      <c r="C53" s="8">
        <v>18000</v>
      </c>
      <c r="D53" s="8">
        <v>20000</v>
      </c>
      <c r="E53" s="8">
        <v>20000</v>
      </c>
      <c r="F53" s="8">
        <f>E53</f>
        <v>20000</v>
      </c>
      <c r="G53" s="14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.75" customHeight="1" x14ac:dyDescent="0.25">
      <c r="A54" s="2" t="s">
        <v>68</v>
      </c>
      <c r="B54" s="7" t="s">
        <v>29</v>
      </c>
      <c r="C54" s="8"/>
      <c r="D54" s="8"/>
      <c r="E54" s="8"/>
      <c r="F54" s="8">
        <v>0</v>
      </c>
      <c r="G54" s="1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.75" customHeight="1" x14ac:dyDescent="0.25">
      <c r="A55" s="2" t="s">
        <v>69</v>
      </c>
      <c r="B55" s="7" t="s">
        <v>29</v>
      </c>
      <c r="C55" s="8"/>
      <c r="D55" s="8"/>
      <c r="E55" s="8"/>
      <c r="F55" s="8">
        <f>F42*E55</f>
        <v>0</v>
      </c>
      <c r="G55" s="1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.75" customHeight="1" x14ac:dyDescent="0.25">
      <c r="A56" s="2" t="s">
        <v>70</v>
      </c>
      <c r="B56" s="7" t="s">
        <v>71</v>
      </c>
      <c r="C56" s="34">
        <v>103306.94</v>
      </c>
      <c r="D56" s="34">
        <v>222600</v>
      </c>
      <c r="E56" s="34">
        <v>175000</v>
      </c>
      <c r="F56" s="34">
        <f>F42*E56</f>
        <v>157500</v>
      </c>
      <c r="G56" s="34">
        <f>G42*E56</f>
        <v>17500</v>
      </c>
      <c r="H56" s="35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.75" customHeight="1" x14ac:dyDescent="0.25">
      <c r="A57" s="2" t="s">
        <v>72</v>
      </c>
      <c r="B57" s="7" t="s">
        <v>73</v>
      </c>
      <c r="C57" s="8"/>
      <c r="D57" s="8">
        <v>500</v>
      </c>
      <c r="E57" s="8">
        <v>500</v>
      </c>
      <c r="F57" s="8">
        <f>F42*E57</f>
        <v>450</v>
      </c>
      <c r="G57" s="8">
        <f>G42*E57</f>
        <v>50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 customHeight="1" x14ac:dyDescent="0.25">
      <c r="A58" s="2" t="s">
        <v>74</v>
      </c>
      <c r="B58" s="7" t="s">
        <v>75</v>
      </c>
      <c r="C58" s="8">
        <v>3218.63</v>
      </c>
      <c r="D58" s="8">
        <v>4500</v>
      </c>
      <c r="E58" s="8">
        <v>5500</v>
      </c>
      <c r="F58" s="8">
        <f>E58</f>
        <v>5500</v>
      </c>
      <c r="G58" s="14"/>
      <c r="H58" s="2" t="s">
        <v>145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.75" customHeight="1" x14ac:dyDescent="0.25">
      <c r="A59" s="2"/>
      <c r="B59" s="11" t="s">
        <v>76</v>
      </c>
      <c r="C59" s="12">
        <f>SUM(C44:C58)</f>
        <v>182904.68</v>
      </c>
      <c r="D59" s="12">
        <f>SUM(D44:D58)</f>
        <v>306900</v>
      </c>
      <c r="E59" s="12">
        <f t="shared" ref="E59:G59" si="1">SUM(E44:E58)</f>
        <v>275100</v>
      </c>
      <c r="F59" s="12">
        <f t="shared" si="1"/>
        <v>252050</v>
      </c>
      <c r="G59" s="12">
        <f t="shared" si="1"/>
        <v>23050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 x14ac:dyDescent="0.25">
      <c r="A60" s="2"/>
      <c r="B60" s="2"/>
      <c r="C60" s="8"/>
      <c r="D60" s="8"/>
      <c r="E60" s="8"/>
      <c r="F60" s="8"/>
      <c r="G60" s="8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 customHeight="1" x14ac:dyDescent="0.25">
      <c r="A61" s="2"/>
      <c r="B61" s="7" t="s">
        <v>77</v>
      </c>
      <c r="C61" s="8"/>
      <c r="D61" s="8"/>
      <c r="E61" s="8"/>
      <c r="F61" s="8"/>
      <c r="G61" s="8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.75" customHeight="1" x14ac:dyDescent="0.25">
      <c r="A62" s="2" t="s">
        <v>78</v>
      </c>
      <c r="B62" s="7" t="s">
        <v>79</v>
      </c>
      <c r="C62" s="34">
        <v>41510.400000000001</v>
      </c>
      <c r="D62" s="34">
        <v>126000</v>
      </c>
      <c r="E62" s="34">
        <v>150000</v>
      </c>
      <c r="F62" s="34">
        <f>F42*E62</f>
        <v>135000</v>
      </c>
      <c r="G62" s="34">
        <f>G42*E62</f>
        <v>15000</v>
      </c>
      <c r="H62" s="36" t="s">
        <v>143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 x14ac:dyDescent="0.25">
      <c r="A63" s="2" t="s">
        <v>80</v>
      </c>
      <c r="B63" s="7" t="s">
        <v>81</v>
      </c>
      <c r="C63" s="8"/>
      <c r="D63" s="8">
        <v>1443</v>
      </c>
      <c r="E63" s="8">
        <v>1443</v>
      </c>
      <c r="F63" s="8">
        <f>E63</f>
        <v>1443</v>
      </c>
      <c r="G63" s="14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75" customHeight="1" x14ac:dyDescent="0.25">
      <c r="A64" s="2"/>
      <c r="B64" s="11" t="s">
        <v>82</v>
      </c>
      <c r="C64" s="12">
        <f t="shared" ref="C64:G64" si="2">SUM(C62:C63)</f>
        <v>41510.400000000001</v>
      </c>
      <c r="D64" s="12">
        <f t="shared" si="2"/>
        <v>127443</v>
      </c>
      <c r="E64" s="12">
        <f t="shared" si="2"/>
        <v>151443</v>
      </c>
      <c r="F64" s="12">
        <f t="shared" si="2"/>
        <v>136443</v>
      </c>
      <c r="G64" s="12">
        <f t="shared" si="2"/>
        <v>15000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 x14ac:dyDescent="0.25">
      <c r="A65" s="2"/>
      <c r="B65" s="2"/>
      <c r="C65" s="8"/>
      <c r="D65" s="8"/>
      <c r="E65" s="8"/>
      <c r="F65" s="8"/>
      <c r="G65" s="8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 x14ac:dyDescent="0.25">
      <c r="A66" s="2" t="s">
        <v>83</v>
      </c>
      <c r="B66" s="2" t="s">
        <v>84</v>
      </c>
      <c r="C66" s="34">
        <v>24840</v>
      </c>
      <c r="D66" s="34">
        <v>42000</v>
      </c>
      <c r="E66" s="34">
        <v>42000</v>
      </c>
      <c r="F66" s="34">
        <f t="shared" ref="F66:F67" si="3">E66</f>
        <v>42000</v>
      </c>
      <c r="G66" s="37">
        <v>0</v>
      </c>
      <c r="H66" s="36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 x14ac:dyDescent="0.25">
      <c r="A67" s="2" t="s">
        <v>85</v>
      </c>
      <c r="B67" s="2" t="s">
        <v>86</v>
      </c>
      <c r="C67" s="8"/>
      <c r="D67" s="8">
        <v>1443</v>
      </c>
      <c r="E67" s="8">
        <v>1443</v>
      </c>
      <c r="F67" s="8">
        <f t="shared" si="3"/>
        <v>1443</v>
      </c>
      <c r="G67" s="9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 x14ac:dyDescent="0.25">
      <c r="A68" s="2"/>
      <c r="B68" s="2"/>
      <c r="C68" s="8"/>
      <c r="D68" s="8"/>
      <c r="E68" s="8"/>
      <c r="F68" s="8"/>
      <c r="G68" s="8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 x14ac:dyDescent="0.25">
      <c r="A69" s="15"/>
      <c r="B69" s="16" t="s">
        <v>87</v>
      </c>
      <c r="C69" s="17"/>
      <c r="D69" s="17">
        <f t="shared" ref="D69:G69" si="4">D67+D66+D64+D59</f>
        <v>477786</v>
      </c>
      <c r="E69" s="17">
        <f t="shared" si="4"/>
        <v>469986</v>
      </c>
      <c r="F69" s="17">
        <f t="shared" si="4"/>
        <v>431936</v>
      </c>
      <c r="G69" s="17">
        <f t="shared" si="4"/>
        <v>38050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 x14ac:dyDescent="0.25">
      <c r="A70" s="2"/>
      <c r="B70" s="2"/>
      <c r="C70" s="8"/>
      <c r="D70" s="8"/>
      <c r="E70" s="8"/>
      <c r="F70" s="8"/>
      <c r="G70" s="8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 x14ac:dyDescent="0.25">
      <c r="A71" s="2"/>
      <c r="B71" s="13" t="s">
        <v>88</v>
      </c>
      <c r="C71" s="8"/>
      <c r="D71" s="8"/>
      <c r="E71" s="8"/>
      <c r="F71" s="8"/>
      <c r="G71" s="8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 x14ac:dyDescent="0.25">
      <c r="A72" s="2" t="s">
        <v>89</v>
      </c>
      <c r="B72" s="2" t="s">
        <v>90</v>
      </c>
      <c r="C72" s="8">
        <v>0</v>
      </c>
      <c r="D72" s="8">
        <v>0</v>
      </c>
      <c r="E72" s="8">
        <v>0</v>
      </c>
      <c r="F72" s="8">
        <f>F52*E72</f>
        <v>0</v>
      </c>
      <c r="G72" s="9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 x14ac:dyDescent="0.25">
      <c r="A73" s="2" t="s">
        <v>91</v>
      </c>
      <c r="B73" s="2" t="s">
        <v>92</v>
      </c>
      <c r="C73" s="8"/>
      <c r="D73" s="8">
        <v>40000</v>
      </c>
      <c r="E73" s="8">
        <v>50000</v>
      </c>
      <c r="F73" s="8">
        <f>E73</f>
        <v>50000</v>
      </c>
      <c r="G73" s="9"/>
      <c r="H73" s="2" t="s">
        <v>143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 x14ac:dyDescent="0.25">
      <c r="A74" s="2" t="s">
        <v>93</v>
      </c>
      <c r="B74" s="2" t="s">
        <v>94</v>
      </c>
      <c r="C74" s="8"/>
      <c r="D74" s="8">
        <v>45000</v>
      </c>
      <c r="E74" s="29" t="s">
        <v>129</v>
      </c>
      <c r="F74" s="8"/>
      <c r="G74" s="9"/>
      <c r="H74" s="2" t="s">
        <v>95</v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 x14ac:dyDescent="0.25">
      <c r="A75" s="2" t="s">
        <v>96</v>
      </c>
      <c r="B75" s="2" t="s">
        <v>97</v>
      </c>
      <c r="C75" s="8"/>
      <c r="D75" s="8"/>
      <c r="E75" s="8">
        <v>0</v>
      </c>
      <c r="F75" s="8"/>
      <c r="G75" s="9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 x14ac:dyDescent="0.25">
      <c r="A76" s="2"/>
      <c r="B76" s="2"/>
      <c r="C76" s="8"/>
      <c r="D76" s="8"/>
      <c r="E76" s="8"/>
      <c r="F76" s="8"/>
      <c r="G76" s="9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 x14ac:dyDescent="0.25">
      <c r="A77" s="15"/>
      <c r="B77" s="16" t="s">
        <v>98</v>
      </c>
      <c r="C77" s="17"/>
      <c r="D77" s="17">
        <f>SUM(D72:D75)</f>
        <v>85000</v>
      </c>
      <c r="E77" s="17">
        <f t="shared" ref="D77:F77" si="5">SUM(E72:E75)</f>
        <v>50000</v>
      </c>
      <c r="F77" s="17">
        <f t="shared" si="5"/>
        <v>50000</v>
      </c>
      <c r="G77" s="18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 x14ac:dyDescent="0.25">
      <c r="A78" s="2"/>
      <c r="B78" s="2"/>
      <c r="C78" s="8"/>
      <c r="D78" s="8"/>
      <c r="E78" s="8"/>
      <c r="F78" s="8"/>
      <c r="G78" s="8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 x14ac:dyDescent="0.25">
      <c r="A79" s="2"/>
      <c r="B79" s="19" t="s">
        <v>99</v>
      </c>
      <c r="C79" s="12"/>
      <c r="D79" s="12">
        <f t="shared" ref="D79:G79" si="6">D69+D38</f>
        <v>881592</v>
      </c>
      <c r="E79" s="20">
        <f>E69+E38</f>
        <v>846374.8</v>
      </c>
      <c r="F79" s="20">
        <f t="shared" si="6"/>
        <v>770685.91999999993</v>
      </c>
      <c r="G79" s="21">
        <f t="shared" si="6"/>
        <v>75688.88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 x14ac:dyDescent="0.25">
      <c r="A80" s="2"/>
      <c r="B80" s="19" t="s">
        <v>100</v>
      </c>
      <c r="C80" s="12"/>
      <c r="D80" s="12">
        <f t="shared" ref="D80:G80" si="7">D77+D69+D38</f>
        <v>966592</v>
      </c>
      <c r="E80" s="20">
        <f>E77+E69+E38</f>
        <v>896374.8</v>
      </c>
      <c r="F80" s="20">
        <f t="shared" si="7"/>
        <v>820685.91999999993</v>
      </c>
      <c r="G80" s="21">
        <f t="shared" si="7"/>
        <v>75688.88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 x14ac:dyDescent="0.25">
      <c r="A81" s="2"/>
      <c r="B81" s="2"/>
      <c r="C81" s="8"/>
      <c r="D81" s="8"/>
      <c r="E81" s="8"/>
      <c r="F81" s="8"/>
      <c r="G81" s="8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 x14ac:dyDescent="0.25">
      <c r="A82" s="2" t="s">
        <v>3</v>
      </c>
      <c r="B82" s="2"/>
      <c r="C82" s="4"/>
      <c r="D82" s="4">
        <v>2024</v>
      </c>
      <c r="E82" s="4">
        <v>2025</v>
      </c>
      <c r="F82" s="4" t="s">
        <v>4</v>
      </c>
      <c r="G82" s="4" t="s">
        <v>5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 x14ac:dyDescent="0.25">
      <c r="A83" s="2"/>
      <c r="B83" s="2"/>
      <c r="C83" s="4"/>
      <c r="D83" s="4" t="s">
        <v>6</v>
      </c>
      <c r="E83" s="4" t="s">
        <v>6</v>
      </c>
      <c r="F83" s="5">
        <v>0.9</v>
      </c>
      <c r="G83" s="5">
        <v>0.1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 x14ac:dyDescent="0.25">
      <c r="A84" s="2"/>
      <c r="B84" s="13" t="s">
        <v>101</v>
      </c>
      <c r="C84" s="8"/>
      <c r="D84" s="8"/>
      <c r="E84" s="8"/>
      <c r="F84" s="8"/>
      <c r="G84" s="8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 x14ac:dyDescent="0.25">
      <c r="A85" s="2" t="s">
        <v>102</v>
      </c>
      <c r="B85" s="2" t="s">
        <v>103</v>
      </c>
      <c r="C85" s="8"/>
      <c r="D85" s="8">
        <v>58418</v>
      </c>
      <c r="E85" s="8">
        <f>+G69+G38</f>
        <v>75688.88</v>
      </c>
      <c r="F85" s="9"/>
      <c r="G85" s="9"/>
      <c r="H85" s="2"/>
      <c r="I85" s="2"/>
      <c r="J85" s="8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 x14ac:dyDescent="0.25">
      <c r="A86" s="2" t="s">
        <v>104</v>
      </c>
      <c r="B86" s="2" t="s">
        <v>105</v>
      </c>
      <c r="C86" s="8"/>
      <c r="D86" s="8">
        <v>1443</v>
      </c>
      <c r="E86" s="8">
        <v>1443</v>
      </c>
      <c r="F86" s="9"/>
      <c r="G86" s="9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 x14ac:dyDescent="0.25">
      <c r="A87" s="2" t="s">
        <v>106</v>
      </c>
      <c r="B87" s="2" t="s">
        <v>107</v>
      </c>
      <c r="C87" s="8"/>
      <c r="D87" s="8"/>
      <c r="E87" s="8"/>
      <c r="F87" s="9"/>
      <c r="G87" s="9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 x14ac:dyDescent="0.25">
      <c r="A88" s="2" t="s">
        <v>108</v>
      </c>
      <c r="B88" s="2" t="s">
        <v>109</v>
      </c>
      <c r="C88" s="8"/>
      <c r="D88" s="8">
        <v>0</v>
      </c>
      <c r="E88" s="8">
        <v>0</v>
      </c>
      <c r="F88" s="9"/>
      <c r="G88" s="9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 x14ac:dyDescent="0.25">
      <c r="A89" s="2" t="s">
        <v>110</v>
      </c>
      <c r="B89" s="2" t="s">
        <v>111</v>
      </c>
      <c r="C89" s="31">
        <f>462035.25</f>
        <v>462035.25</v>
      </c>
      <c r="D89" s="31">
        <f>616047</f>
        <v>616047</v>
      </c>
      <c r="E89" s="8"/>
      <c r="F89" s="9"/>
      <c r="G89" s="9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 x14ac:dyDescent="0.25">
      <c r="A90" s="2" t="s">
        <v>112</v>
      </c>
      <c r="B90" s="2" t="s">
        <v>113</v>
      </c>
      <c r="C90" s="8"/>
      <c r="D90" s="8">
        <v>0</v>
      </c>
      <c r="E90" s="8">
        <v>0</v>
      </c>
      <c r="F90" s="9"/>
      <c r="G90" s="9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 x14ac:dyDescent="0.25">
      <c r="A91" s="2" t="s">
        <v>114</v>
      </c>
      <c r="B91" s="2" t="s">
        <v>115</v>
      </c>
      <c r="C91" s="8"/>
      <c r="D91" s="8">
        <v>0</v>
      </c>
      <c r="E91" s="8">
        <v>0</v>
      </c>
      <c r="F91" s="9"/>
      <c r="G91" s="9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 x14ac:dyDescent="0.25">
      <c r="A92" s="2"/>
      <c r="B92" s="2"/>
      <c r="C92" s="8"/>
      <c r="D92" s="8"/>
      <c r="E92" s="8"/>
      <c r="F92" s="8"/>
      <c r="G92" s="8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 x14ac:dyDescent="0.25">
      <c r="A93" s="15"/>
      <c r="B93" s="16" t="s">
        <v>116</v>
      </c>
      <c r="C93" s="17"/>
      <c r="D93" s="17">
        <f t="shared" ref="D93:E93" si="8">SUM(D85:D92)</f>
        <v>675908</v>
      </c>
      <c r="E93" s="17">
        <f t="shared" si="8"/>
        <v>77131.88</v>
      </c>
      <c r="F93" s="18"/>
      <c r="G93" s="18"/>
      <c r="H93" s="2"/>
      <c r="I93" s="2"/>
      <c r="J93" s="2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 x14ac:dyDescent="0.25">
      <c r="A94" s="2"/>
      <c r="B94" s="2"/>
      <c r="C94" s="8"/>
      <c r="D94" s="8"/>
      <c r="E94" s="8"/>
      <c r="F94" s="8"/>
      <c r="G94" s="8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 x14ac:dyDescent="0.25">
      <c r="A95" s="2" t="s">
        <v>117</v>
      </c>
      <c r="B95" s="2" t="s">
        <v>130</v>
      </c>
      <c r="C95" s="8"/>
      <c r="D95" s="8" t="s">
        <v>118</v>
      </c>
      <c r="E95" s="8" t="s">
        <v>119</v>
      </c>
      <c r="F95" s="23">
        <v>0</v>
      </c>
      <c r="G95" s="8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 x14ac:dyDescent="0.25">
      <c r="A96" s="2"/>
      <c r="B96" s="2" t="s">
        <v>120</v>
      </c>
      <c r="C96" s="24"/>
      <c r="D96" s="24">
        <v>0.9</v>
      </c>
      <c r="E96" s="24">
        <v>0.9</v>
      </c>
      <c r="F96" s="8">
        <f>F95*D96</f>
        <v>0</v>
      </c>
      <c r="G96" s="8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 x14ac:dyDescent="0.25">
      <c r="A97" s="2"/>
      <c r="B97" s="2" t="s">
        <v>121</v>
      </c>
      <c r="C97" s="24"/>
      <c r="D97" s="24">
        <v>0.1</v>
      </c>
      <c r="E97" s="24">
        <v>0.1</v>
      </c>
      <c r="F97" s="8">
        <f>F95*D97</f>
        <v>0</v>
      </c>
      <c r="G97" s="8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 x14ac:dyDescent="0.25">
      <c r="A98" s="2"/>
      <c r="B98" s="2"/>
      <c r="C98" s="8"/>
      <c r="D98" s="8"/>
      <c r="E98" s="24"/>
      <c r="F98" s="8"/>
      <c r="G98" s="8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 x14ac:dyDescent="0.25">
      <c r="A99" s="2"/>
      <c r="B99" s="25" t="s">
        <v>118</v>
      </c>
      <c r="C99" s="26"/>
      <c r="D99" s="26">
        <f>SUM(D96:D97)</f>
        <v>1</v>
      </c>
      <c r="E99" s="26">
        <f>SUM(E96:E98)</f>
        <v>1</v>
      </c>
      <c r="F99" s="17"/>
      <c r="G99" s="17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hidden="1" customHeight="1" x14ac:dyDescent="0.25">
      <c r="A100" s="2"/>
      <c r="B100" s="2"/>
      <c r="C100" s="8"/>
      <c r="D100" s="8"/>
      <c r="E100" s="24"/>
      <c r="F100" s="8"/>
      <c r="G100" s="8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hidden="1" customHeight="1" x14ac:dyDescent="0.25">
      <c r="A101" s="2"/>
      <c r="B101" s="2" t="s">
        <v>122</v>
      </c>
      <c r="C101" s="2"/>
      <c r="D101" s="2" t="s">
        <v>118</v>
      </c>
      <c r="E101" s="2" t="s">
        <v>119</v>
      </c>
      <c r="F101" s="23">
        <v>5.5E-2</v>
      </c>
      <c r="G101" s="8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hidden="1" customHeight="1" x14ac:dyDescent="0.25">
      <c r="A102" s="2"/>
      <c r="B102" s="2" t="s">
        <v>120</v>
      </c>
      <c r="C102" s="24"/>
      <c r="D102" s="24">
        <v>0.9</v>
      </c>
      <c r="E102" s="24">
        <v>0.9</v>
      </c>
      <c r="F102" s="8">
        <f>D102*F101</f>
        <v>4.9500000000000002E-2</v>
      </c>
      <c r="G102" s="8"/>
      <c r="H102" s="8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hidden="1" customHeight="1" x14ac:dyDescent="0.25">
      <c r="A103" s="2"/>
      <c r="B103" s="2" t="s">
        <v>121</v>
      </c>
      <c r="C103" s="24"/>
      <c r="D103" s="24">
        <v>0.1</v>
      </c>
      <c r="E103" s="24">
        <v>0.1</v>
      </c>
      <c r="F103" s="8">
        <f>F101*D103</f>
        <v>5.5000000000000005E-3</v>
      </c>
      <c r="G103" s="8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hidden="1" customHeight="1" x14ac:dyDescent="0.25">
      <c r="A104" s="2"/>
      <c r="B104" s="2"/>
      <c r="C104" s="8"/>
      <c r="D104" s="8"/>
      <c r="E104" s="8"/>
      <c r="F104" s="8"/>
      <c r="G104" s="8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hidden="1" customHeight="1" x14ac:dyDescent="0.25">
      <c r="A105" s="2"/>
      <c r="B105" s="25" t="s">
        <v>118</v>
      </c>
      <c r="C105" s="26"/>
      <c r="D105" s="26">
        <f t="shared" ref="D105:F105" si="9">SUM(D102:D104)</f>
        <v>1</v>
      </c>
      <c r="E105" s="26">
        <f t="shared" si="9"/>
        <v>1</v>
      </c>
      <c r="F105" s="17">
        <f t="shared" si="9"/>
        <v>5.5E-2</v>
      </c>
      <c r="G105" s="17">
        <v>3801</v>
      </c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hidden="1" customHeight="1" x14ac:dyDescent="0.25">
      <c r="A106" s="2"/>
      <c r="B106" s="2"/>
      <c r="C106" s="8"/>
      <c r="D106" s="8"/>
      <c r="E106" s="8"/>
      <c r="F106" s="8"/>
      <c r="G106" s="8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hidden="1" customHeight="1" x14ac:dyDescent="0.25">
      <c r="A107" s="27" t="s">
        <v>123</v>
      </c>
      <c r="B107" s="2"/>
      <c r="C107" s="4"/>
      <c r="D107" s="4">
        <v>2021</v>
      </c>
      <c r="E107" s="4">
        <v>2023</v>
      </c>
      <c r="F107" s="8"/>
      <c r="G107" s="8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hidden="1" customHeight="1" x14ac:dyDescent="0.25">
      <c r="A108" s="2"/>
      <c r="B108" s="2" t="s">
        <v>124</v>
      </c>
      <c r="C108" s="8"/>
      <c r="D108" s="8">
        <v>588065901</v>
      </c>
      <c r="E108" s="8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hidden="1" customHeight="1" x14ac:dyDescent="0.25">
      <c r="A109" s="2"/>
      <c r="B109" s="2" t="s">
        <v>125</v>
      </c>
      <c r="C109" s="8"/>
      <c r="D109" s="8">
        <v>1218900</v>
      </c>
      <c r="E109" s="8"/>
      <c r="F109" s="8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hidden="1" customHeight="1" x14ac:dyDescent="0.25">
      <c r="A110" s="2"/>
      <c r="B110" s="2" t="s">
        <v>126</v>
      </c>
      <c r="C110" s="28"/>
      <c r="D110" s="28">
        <v>9.1E-4</v>
      </c>
      <c r="E110" s="28">
        <v>9.1E-4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hidden="1" customHeight="1" x14ac:dyDescent="0.25">
      <c r="A111" s="2"/>
      <c r="B111" s="2" t="s">
        <v>127</v>
      </c>
      <c r="C111" s="8"/>
      <c r="D111" s="8">
        <f t="shared" ref="D111:E111" si="10">D109*D110</f>
        <v>1109.1990000000001</v>
      </c>
      <c r="E111" s="8">
        <f t="shared" si="10"/>
        <v>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hidden="1" customHeight="1" x14ac:dyDescent="0.25">
      <c r="A112" s="2"/>
      <c r="B112" s="2"/>
      <c r="C112" s="8"/>
      <c r="D112" s="8"/>
      <c r="E112" s="8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hidden="1" customHeight="1" x14ac:dyDescent="0.25">
      <c r="A113" s="2"/>
      <c r="B113" s="2" t="s">
        <v>128</v>
      </c>
      <c r="C113" s="8"/>
      <c r="D113" s="8">
        <f t="shared" ref="D113:E113" si="11">E96*0.02</f>
        <v>1.8000000000000002E-2</v>
      </c>
      <c r="E113" s="8">
        <f t="shared" si="11"/>
        <v>0</v>
      </c>
      <c r="F113" s="2"/>
      <c r="G113" s="8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spans="1:27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</sheetData>
  <printOptions horizontalCentered="1" verticalCentered="1" gridLines="1"/>
  <pageMargins left="0.7" right="0.7" top="0.75" bottom="0.75" header="0" footer="0"/>
  <pageSetup paperSize="5" scale="90" fitToHeight="0" orientation="landscape" r:id="rId1"/>
  <headerFooter>
    <oddHeader>&amp;LFFFFFF!$MRK@Public</oddHeader>
    <oddFooter>&amp;L00C000Public</oddFooter>
  </headerFooter>
  <rowBreaks count="2" manualBreakCount="2">
    <brk id="39" max="7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Racanati, Agostino</dc:creator>
  <cp:lastModifiedBy>Al Amin</cp:lastModifiedBy>
  <cp:lastPrinted>2024-11-12T23:32:55Z</cp:lastPrinted>
  <dcterms:created xsi:type="dcterms:W3CDTF">2006-09-16T00:00:00Z</dcterms:created>
  <dcterms:modified xsi:type="dcterms:W3CDTF">2024-12-10T11:35:43Z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5f827b72-630f-46b5-b2fd-7b907124159c</vt:lpwstr>
  </property>
  <property fmtid="{D5CDD505-2E9C-101B-9397-08002B2CF9AE}" pid="3" name="bjSaver">
    <vt:lpwstr>DmNCYzexhz/d75RtgBNiVHXmXwSc/Qau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5" name="bjDocumentLabelXML-0">
    <vt:lpwstr>nternal/label"&gt;&lt;element uid="id_classification_eurestricted" value="" /&gt;&lt;element uid="cefbaa69-3bfa-4b56-8d22-6839cb7b06d0" value="" /&gt;&lt;/sisl&gt;</vt:lpwstr>
  </property>
  <property fmtid="{D5CDD505-2E9C-101B-9397-08002B2CF9AE}" pid="6" name="bjDocumentSecurityLabel">
    <vt:lpwstr>Public</vt:lpwstr>
  </property>
  <property fmtid="{D5CDD505-2E9C-101B-9397-08002B2CF9AE}" pid="7" name="MerckMetadataExchange">
    <vt:lpwstr>!$MRK@Public-Footer-Left</vt:lpwstr>
  </property>
  <property fmtid="{D5CDD505-2E9C-101B-9397-08002B2CF9AE}" pid="8" name="bjLeftHeaderLabel">
    <vt:lpwstr>&amp;"Times New Roman,Regular"&amp;1&amp;KFFFFFF!$MRK@Public</vt:lpwstr>
  </property>
  <property fmtid="{D5CDD505-2E9C-101B-9397-08002B2CF9AE}" pid="9" name="bjLeftFooterLabel">
    <vt:lpwstr>&amp;"Times New Roman,Regular"&amp;12&amp;K00C000Public</vt:lpwstr>
  </property>
</Properties>
</file>