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8520" yWindow="480" windowWidth="19440" windowHeight="11895"/>
  </bookViews>
  <sheets>
    <sheet name="Payroll Expenses" sheetId="16" r:id="rId1"/>
    <sheet name="Reference" sheetId="21" state="hidden" r:id="rId2"/>
  </sheets>
  <definedNames>
    <definedName name="_xlnm.Print_Titles" localSheetId="0">'Payroll Expenses'!$1:$4</definedName>
  </definedNames>
  <calcPr calcId="145621" iterateDelta="0"/>
</workbook>
</file>

<file path=xl/calcChain.xml><?xml version="1.0" encoding="utf-8"?>
<calcChain xmlns="http://schemas.openxmlformats.org/spreadsheetml/2006/main">
  <c r="W20" i="16" l="1"/>
  <c r="P20" i="16"/>
  <c r="S20" i="16"/>
  <c r="V20" i="16" s="1"/>
  <c r="V159" i="16" l="1"/>
  <c r="P159" i="16"/>
  <c r="W159" i="16" s="1"/>
  <c r="S159" i="16"/>
  <c r="P56" i="16"/>
  <c r="S56" i="16"/>
  <c r="V56" i="16" l="1"/>
  <c r="W56" i="16"/>
  <c r="W356" i="16"/>
  <c r="V356" i="16"/>
  <c r="S156" i="16"/>
  <c r="S95" i="16"/>
  <c r="S96" i="16"/>
  <c r="S97" i="16"/>
  <c r="S98" i="16"/>
  <c r="S99" i="16"/>
  <c r="S100" i="16"/>
  <c r="S101" i="16"/>
  <c r="S102" i="16"/>
  <c r="S103" i="16"/>
  <c r="S104" i="16"/>
  <c r="S105" i="16"/>
  <c r="S106" i="16"/>
  <c r="S255" i="16"/>
  <c r="S256" i="16"/>
  <c r="S257" i="16"/>
  <c r="S258" i="16"/>
  <c r="S259" i="16"/>
  <c r="S260" i="16"/>
  <c r="P96" i="16"/>
  <c r="W96" i="16" s="1"/>
  <c r="P97" i="16"/>
  <c r="W97" i="16" s="1"/>
  <c r="P98" i="16"/>
  <c r="W98" i="16" s="1"/>
  <c r="P99" i="16"/>
  <c r="W99" i="16" s="1"/>
  <c r="P100" i="16"/>
  <c r="V100" i="16" s="1"/>
  <c r="P101" i="16"/>
  <c r="W101" i="16" s="1"/>
  <c r="P102" i="16"/>
  <c r="W102" i="16" s="1"/>
  <c r="P103" i="16"/>
  <c r="W103" i="16" s="1"/>
  <c r="P104" i="16"/>
  <c r="W104" i="16" s="1"/>
  <c r="P105" i="16"/>
  <c r="W105" i="16" s="1"/>
  <c r="P106" i="16"/>
  <c r="W106" i="16" s="1"/>
  <c r="P255" i="16"/>
  <c r="W255" i="16" s="1"/>
  <c r="P256" i="16"/>
  <c r="W256" i="16" s="1"/>
  <c r="P257" i="16"/>
  <c r="W257" i="16" s="1"/>
  <c r="P258" i="16"/>
  <c r="W258" i="16" s="1"/>
  <c r="P259" i="16"/>
  <c r="W259" i="16" s="1"/>
  <c r="P260" i="16"/>
  <c r="V260" i="16" s="1"/>
  <c r="V257" i="16" l="1"/>
  <c r="V105" i="16"/>
  <c r="V101" i="16"/>
  <c r="V97" i="16"/>
  <c r="V256" i="16"/>
  <c r="V104" i="16"/>
  <c r="V96" i="16"/>
  <c r="W260" i="16"/>
  <c r="W100" i="16"/>
  <c r="V259" i="16"/>
  <c r="V255" i="16"/>
  <c r="V103" i="16"/>
  <c r="V99" i="16"/>
  <c r="V258" i="16"/>
  <c r="V106" i="16"/>
  <c r="V102" i="16"/>
  <c r="V98" i="16"/>
  <c r="W354" i="16"/>
  <c r="W132" i="16"/>
  <c r="W355" i="16"/>
  <c r="S354" i="16"/>
  <c r="S175" i="16"/>
  <c r="S107" i="16"/>
  <c r="S108" i="16"/>
  <c r="S109" i="16"/>
  <c r="S110" i="16"/>
  <c r="S87" i="16"/>
  <c r="S176" i="16"/>
  <c r="S177" i="16"/>
  <c r="S178" i="16"/>
  <c r="S125" i="16"/>
  <c r="S126" i="16"/>
  <c r="S111" i="16"/>
  <c r="S179" i="16"/>
  <c r="S180" i="16"/>
  <c r="S181" i="16"/>
  <c r="S182" i="16"/>
  <c r="S183" i="16"/>
  <c r="S184" i="16"/>
  <c r="S127" i="16"/>
  <c r="S128" i="16"/>
  <c r="S112" i="16"/>
  <c r="S113" i="16"/>
  <c r="S114" i="16"/>
  <c r="S185" i="16"/>
  <c r="S129" i="16"/>
  <c r="S6" i="16"/>
  <c r="S115" i="16"/>
  <c r="S116" i="16"/>
  <c r="S117" i="16"/>
  <c r="S130" i="16"/>
  <c r="S186" i="16"/>
  <c r="S187" i="16"/>
  <c r="S188" i="16"/>
  <c r="S189" i="16"/>
  <c r="S190" i="16"/>
  <c r="S118" i="16"/>
  <c r="S119" i="16"/>
  <c r="S120" i="16"/>
  <c r="S7" i="16"/>
  <c r="S131" i="16"/>
  <c r="S121" i="16"/>
  <c r="S122" i="16"/>
  <c r="S132" i="16"/>
  <c r="S133" i="16"/>
  <c r="S134" i="16"/>
  <c r="S123" i="16"/>
  <c r="S124" i="16"/>
  <c r="S191" i="16"/>
  <c r="S355" i="16"/>
  <c r="S135" i="16"/>
  <c r="V135" i="16" s="1"/>
  <c r="S136" i="16"/>
  <c r="S137" i="16"/>
  <c r="S138" i="16"/>
  <c r="S139" i="16"/>
  <c r="S140" i="16"/>
  <c r="S141" i="16"/>
  <c r="S142" i="16"/>
  <c r="S143" i="16"/>
  <c r="V143" i="16" s="1"/>
  <c r="S144" i="16"/>
  <c r="S145" i="16"/>
  <c r="S146" i="16"/>
  <c r="S147" i="16"/>
  <c r="S148" i="16"/>
  <c r="S149" i="16"/>
  <c r="S150" i="16"/>
  <c r="S151" i="16"/>
  <c r="V151" i="16" s="1"/>
  <c r="S152" i="16"/>
  <c r="S153" i="16"/>
  <c r="S154" i="16"/>
  <c r="S155" i="16"/>
  <c r="P175" i="16"/>
  <c r="W175" i="16" s="1"/>
  <c r="P107" i="16"/>
  <c r="P108" i="16"/>
  <c r="W108" i="16" s="1"/>
  <c r="P109" i="16"/>
  <c r="W109" i="16" s="1"/>
  <c r="P110" i="16"/>
  <c r="W110" i="16" s="1"/>
  <c r="P87" i="16"/>
  <c r="P176" i="16"/>
  <c r="W176" i="16" s="1"/>
  <c r="P177" i="16"/>
  <c r="W177" i="16" s="1"/>
  <c r="P178" i="16"/>
  <c r="W178" i="16" s="1"/>
  <c r="P125" i="16"/>
  <c r="W125" i="16" s="1"/>
  <c r="P126" i="16"/>
  <c r="W126" i="16" s="1"/>
  <c r="P111" i="16"/>
  <c r="W111" i="16" s="1"/>
  <c r="P179" i="16"/>
  <c r="W179" i="16" s="1"/>
  <c r="P180" i="16"/>
  <c r="P181" i="16"/>
  <c r="W181" i="16" s="1"/>
  <c r="P182" i="16"/>
  <c r="W182" i="16" s="1"/>
  <c r="P183" i="16"/>
  <c r="W183" i="16" s="1"/>
  <c r="P184" i="16"/>
  <c r="P127" i="16"/>
  <c r="W127" i="16" s="1"/>
  <c r="P128" i="16"/>
  <c r="W128" i="16" s="1"/>
  <c r="P112" i="16"/>
  <c r="W112" i="16" s="1"/>
  <c r="P113" i="16"/>
  <c r="W113" i="16" s="1"/>
  <c r="P114" i="16"/>
  <c r="W114" i="16" s="1"/>
  <c r="P185" i="16"/>
  <c r="W185" i="16" s="1"/>
  <c r="P129" i="16"/>
  <c r="W129" i="16" s="1"/>
  <c r="P6" i="16"/>
  <c r="W6" i="16" s="1"/>
  <c r="P115" i="16"/>
  <c r="W115" i="16" s="1"/>
  <c r="P116" i="16"/>
  <c r="W116" i="16" s="1"/>
  <c r="P117" i="16"/>
  <c r="W117" i="16" s="1"/>
  <c r="P130" i="16"/>
  <c r="W130" i="16" s="1"/>
  <c r="P186" i="16"/>
  <c r="P187" i="16"/>
  <c r="W187" i="16" s="1"/>
  <c r="P188" i="16"/>
  <c r="W188" i="16" s="1"/>
  <c r="P189" i="16"/>
  <c r="W189" i="16" s="1"/>
  <c r="P190" i="16"/>
  <c r="W190" i="16" s="1"/>
  <c r="P118" i="16"/>
  <c r="W118" i="16" s="1"/>
  <c r="P119" i="16"/>
  <c r="W119" i="16" s="1"/>
  <c r="P120" i="16"/>
  <c r="W120" i="16" s="1"/>
  <c r="P7" i="16"/>
  <c r="W7" i="16" s="1"/>
  <c r="P131" i="16"/>
  <c r="W131" i="16" s="1"/>
  <c r="P121" i="16"/>
  <c r="W121" i="16" s="1"/>
  <c r="P122" i="16"/>
  <c r="P132" i="16"/>
  <c r="P133" i="16"/>
  <c r="W133" i="16" s="1"/>
  <c r="P134" i="16"/>
  <c r="W134" i="16" s="1"/>
  <c r="P123" i="16"/>
  <c r="W123" i="16" s="1"/>
  <c r="P124" i="16"/>
  <c r="W124" i="16" s="1"/>
  <c r="P191" i="16"/>
  <c r="W191" i="16" s="1"/>
  <c r="P355" i="16"/>
  <c r="P135" i="16"/>
  <c r="W135" i="16" s="1"/>
  <c r="P136" i="16"/>
  <c r="W136" i="16" s="1"/>
  <c r="P137" i="16"/>
  <c r="W137" i="16" s="1"/>
  <c r="P138" i="16"/>
  <c r="W138" i="16" s="1"/>
  <c r="P139" i="16"/>
  <c r="W139" i="16" s="1"/>
  <c r="P140" i="16"/>
  <c r="W140" i="16" s="1"/>
  <c r="P141" i="16"/>
  <c r="W141" i="16" s="1"/>
  <c r="P142" i="16"/>
  <c r="W142" i="16" s="1"/>
  <c r="P143" i="16"/>
  <c r="W143" i="16" s="1"/>
  <c r="P144" i="16"/>
  <c r="W144" i="16" s="1"/>
  <c r="P145" i="16"/>
  <c r="W145" i="16" s="1"/>
  <c r="P146" i="16"/>
  <c r="W146" i="16" s="1"/>
  <c r="P147" i="16"/>
  <c r="W147" i="16" s="1"/>
  <c r="P148" i="16"/>
  <c r="W148" i="16" s="1"/>
  <c r="P149" i="16"/>
  <c r="W149" i="16" s="1"/>
  <c r="P150" i="16"/>
  <c r="W150" i="16" s="1"/>
  <c r="P151" i="16"/>
  <c r="W151" i="16" s="1"/>
  <c r="P152" i="16"/>
  <c r="W152" i="16" s="1"/>
  <c r="P153" i="16"/>
  <c r="W153" i="16" s="1"/>
  <c r="P154" i="16"/>
  <c r="W154" i="16" s="1"/>
  <c r="P155" i="16"/>
  <c r="P156" i="16"/>
  <c r="W156" i="16" s="1"/>
  <c r="P95" i="16"/>
  <c r="W353" i="16"/>
  <c r="V353" i="16"/>
  <c r="S19" i="16"/>
  <c r="S80" i="16"/>
  <c r="S81" i="16"/>
  <c r="S82" i="16"/>
  <c r="S83" i="16"/>
  <c r="S84" i="16"/>
  <c r="S85" i="16"/>
  <c r="S86" i="16"/>
  <c r="S88" i="16"/>
  <c r="S89" i="16"/>
  <c r="S90" i="16"/>
  <c r="S91" i="16"/>
  <c r="S92" i="16"/>
  <c r="S93" i="16"/>
  <c r="S94" i="16"/>
  <c r="P17" i="16"/>
  <c r="W17" i="16" s="1"/>
  <c r="P18" i="16"/>
  <c r="W18" i="16" s="1"/>
  <c r="P19" i="16"/>
  <c r="W19" i="16" s="1"/>
  <c r="P80" i="16"/>
  <c r="W80" i="16" s="1"/>
  <c r="P81" i="16"/>
  <c r="W81" i="16" s="1"/>
  <c r="P82" i="16"/>
  <c r="W82" i="16" s="1"/>
  <c r="P83" i="16"/>
  <c r="W83" i="16" s="1"/>
  <c r="P84" i="16"/>
  <c r="W84" i="16" s="1"/>
  <c r="P85" i="16"/>
  <c r="W85" i="16" s="1"/>
  <c r="P86" i="16"/>
  <c r="W86" i="16" s="1"/>
  <c r="P88" i="16"/>
  <c r="W88" i="16" s="1"/>
  <c r="P89" i="16"/>
  <c r="W89" i="16" s="1"/>
  <c r="P90" i="16"/>
  <c r="W90" i="16" s="1"/>
  <c r="P91" i="16"/>
  <c r="W91" i="16" s="1"/>
  <c r="P92" i="16"/>
  <c r="W92" i="16" s="1"/>
  <c r="P93" i="16"/>
  <c r="W93" i="16" s="1"/>
  <c r="P94" i="16"/>
  <c r="W94" i="16" s="1"/>
  <c r="S58" i="16"/>
  <c r="S59" i="16"/>
  <c r="S60" i="16"/>
  <c r="S61" i="16"/>
  <c r="S62" i="16"/>
  <c r="S63" i="16"/>
  <c r="S163" i="16"/>
  <c r="S164" i="16"/>
  <c r="S165" i="16"/>
  <c r="S166" i="16"/>
  <c r="S167" i="16"/>
  <c r="S168" i="16"/>
  <c r="S169" i="16"/>
  <c r="S325" i="16"/>
  <c r="S326" i="16"/>
  <c r="S327" i="16"/>
  <c r="S328" i="16"/>
  <c r="S329" i="16"/>
  <c r="S330" i="16"/>
  <c r="S331" i="16"/>
  <c r="S8" i="16"/>
  <c r="S9" i="16"/>
  <c r="S10" i="16"/>
  <c r="S11" i="16"/>
  <c r="S12" i="16"/>
  <c r="S13" i="16"/>
  <c r="S14" i="16"/>
  <c r="S15" i="16"/>
  <c r="S16" i="16"/>
  <c r="S17" i="16"/>
  <c r="S18" i="16"/>
  <c r="S357" i="16"/>
  <c r="P353" i="16"/>
  <c r="P57" i="16"/>
  <c r="W57" i="16" s="1"/>
  <c r="P58" i="16"/>
  <c r="P59" i="16"/>
  <c r="W59" i="16" s="1"/>
  <c r="P60" i="16"/>
  <c r="W60" i="16" s="1"/>
  <c r="P61" i="16"/>
  <c r="W61" i="16" s="1"/>
  <c r="P62" i="16"/>
  <c r="W62" i="16" s="1"/>
  <c r="P63" i="16"/>
  <c r="W63" i="16" s="1"/>
  <c r="P163" i="16"/>
  <c r="W163" i="16" s="1"/>
  <c r="P164" i="16"/>
  <c r="W164" i="16" s="1"/>
  <c r="P165" i="16"/>
  <c r="P166" i="16"/>
  <c r="W166" i="16" s="1"/>
  <c r="P167" i="16"/>
  <c r="W167" i="16" s="1"/>
  <c r="P168" i="16"/>
  <c r="P169" i="16"/>
  <c r="W169" i="16" s="1"/>
  <c r="P325" i="16"/>
  <c r="W325" i="16" s="1"/>
  <c r="P326" i="16"/>
  <c r="W326" i="16" s="1"/>
  <c r="P327" i="16"/>
  <c r="W327" i="16" s="1"/>
  <c r="P328" i="16"/>
  <c r="W328" i="16" s="1"/>
  <c r="P329" i="16"/>
  <c r="W329" i="16" s="1"/>
  <c r="P330" i="16"/>
  <c r="W330" i="16" s="1"/>
  <c r="P331" i="16"/>
  <c r="W331" i="16" s="1"/>
  <c r="P8" i="16"/>
  <c r="W8" i="16" s="1"/>
  <c r="P9" i="16"/>
  <c r="W9" i="16" s="1"/>
  <c r="P10" i="16"/>
  <c r="W10" i="16" s="1"/>
  <c r="P11" i="16"/>
  <c r="W11" i="16" s="1"/>
  <c r="P12" i="16"/>
  <c r="W12" i="16" s="1"/>
  <c r="P13" i="16"/>
  <c r="W13" i="16" s="1"/>
  <c r="P14" i="16"/>
  <c r="W14" i="16" s="1"/>
  <c r="P15" i="16"/>
  <c r="W15" i="16" s="1"/>
  <c r="P16" i="16"/>
  <c r="W16" i="16" s="1"/>
  <c r="S57" i="16"/>
  <c r="V148" i="16" l="1"/>
  <c r="V16" i="16"/>
  <c r="V12" i="16"/>
  <c r="V328" i="16"/>
  <c r="V8" i="16"/>
  <c r="V19" i="16"/>
  <c r="V140" i="16"/>
  <c r="V15" i="16"/>
  <c r="V11" i="16"/>
  <c r="V331" i="16"/>
  <c r="V155" i="16"/>
  <c r="V122" i="16"/>
  <c r="V184" i="16"/>
  <c r="V180" i="16"/>
  <c r="V87" i="16"/>
  <c r="V107" i="16"/>
  <c r="V153" i="16"/>
  <c r="V149" i="16"/>
  <c r="V145" i="16"/>
  <c r="V141" i="16"/>
  <c r="V137" i="16"/>
  <c r="V185" i="16"/>
  <c r="V152" i="16"/>
  <c r="V144" i="16"/>
  <c r="V136" i="16"/>
  <c r="V190" i="16"/>
  <c r="V115" i="16"/>
  <c r="V156" i="16"/>
  <c r="V125" i="16"/>
  <c r="V147" i="16"/>
  <c r="V139" i="16"/>
  <c r="V165" i="16"/>
  <c r="V58" i="16"/>
  <c r="V14" i="16"/>
  <c r="V330" i="16"/>
  <c r="V167" i="16"/>
  <c r="V60" i="16"/>
  <c r="W95" i="16"/>
  <c r="V95" i="16"/>
  <c r="V327" i="16"/>
  <c r="V168" i="16"/>
  <c r="V164" i="16"/>
  <c r="V61" i="16"/>
  <c r="V57" i="16"/>
  <c r="V17" i="16"/>
  <c r="V13" i="16"/>
  <c r="V9" i="16"/>
  <c r="V329" i="16"/>
  <c r="V166" i="16"/>
  <c r="V63" i="16"/>
  <c r="V59" i="16"/>
  <c r="W168" i="16"/>
  <c r="V124" i="16"/>
  <c r="V186" i="16"/>
  <c r="V154" i="16"/>
  <c r="V150" i="16"/>
  <c r="V146" i="16"/>
  <c r="V142" i="16"/>
  <c r="V138" i="16"/>
  <c r="W155" i="16"/>
  <c r="V18" i="16"/>
  <c r="V10" i="16"/>
  <c r="V326" i="16"/>
  <c r="V163" i="16"/>
  <c r="W180" i="16"/>
  <c r="W87" i="16"/>
  <c r="W107" i="16"/>
  <c r="W122" i="16"/>
  <c r="V121" i="16"/>
  <c r="V7" i="16"/>
  <c r="V119" i="16"/>
  <c r="V120" i="16"/>
  <c r="V118" i="16"/>
  <c r="V189" i="16"/>
  <c r="V188" i="16"/>
  <c r="V187" i="16"/>
  <c r="W186" i="16"/>
  <c r="W184" i="16"/>
  <c r="V117" i="16"/>
  <c r="V116" i="16"/>
  <c r="V6" i="16"/>
  <c r="V114" i="16"/>
  <c r="V113" i="16"/>
  <c r="V183" i="16"/>
  <c r="V182" i="16"/>
  <c r="V181" i="16"/>
  <c r="V191" i="16"/>
  <c r="V123" i="16"/>
  <c r="V179" i="16"/>
  <c r="V111" i="16"/>
  <c r="V177" i="16"/>
  <c r="V178" i="16"/>
  <c r="V176" i="16"/>
  <c r="V110" i="16"/>
  <c r="V108" i="16"/>
  <c r="V109" i="16"/>
  <c r="V175" i="16"/>
  <c r="V134" i="16"/>
  <c r="V132" i="16"/>
  <c r="V133" i="16"/>
  <c r="V131" i="16"/>
  <c r="V130" i="16"/>
  <c r="V129" i="16"/>
  <c r="V112" i="16"/>
  <c r="V128" i="16"/>
  <c r="V127" i="16"/>
  <c r="V169" i="16"/>
  <c r="V62" i="16"/>
  <c r="V80" i="16"/>
  <c r="V325" i="16"/>
  <c r="V86" i="16"/>
  <c r="V82" i="16"/>
  <c r="W165" i="16"/>
  <c r="W58" i="16"/>
  <c r="V83" i="16"/>
  <c r="V126" i="16"/>
  <c r="V92" i="16"/>
  <c r="V90" i="16"/>
  <c r="V93" i="16"/>
  <c r="V94" i="16"/>
  <c r="V91" i="16"/>
  <c r="V89" i="16"/>
  <c r="V88" i="16"/>
  <c r="V85" i="16"/>
  <c r="V84" i="16"/>
  <c r="V81" i="16"/>
  <c r="P42" i="16"/>
  <c r="W42" i="16" s="1"/>
  <c r="S42" i="16"/>
  <c r="P21" i="16"/>
  <c r="P22" i="16"/>
  <c r="P23" i="16"/>
  <c r="P24" i="16"/>
  <c r="P284" i="16"/>
  <c r="P170" i="16"/>
  <c r="P171" i="16"/>
  <c r="P320" i="16"/>
  <c r="P321" i="16"/>
  <c r="P194" i="16"/>
  <c r="P195" i="16"/>
  <c r="P196" i="16"/>
  <c r="P197" i="16"/>
  <c r="P198" i="16"/>
  <c r="P199" i="16"/>
  <c r="P200" i="16"/>
  <c r="P25" i="16"/>
  <c r="P26" i="16"/>
  <c r="P27" i="16"/>
  <c r="P28" i="16"/>
  <c r="P29" i="16"/>
  <c r="P30" i="16"/>
  <c r="P285" i="16"/>
  <c r="P286" i="16"/>
  <c r="P287" i="16"/>
  <c r="P288" i="16"/>
  <c r="P289" i="16"/>
  <c r="P290" i="16"/>
  <c r="P291" i="16"/>
  <c r="P65" i="16"/>
  <c r="P292" i="16"/>
  <c r="P293" i="16"/>
  <c r="P294" i="16"/>
  <c r="P295" i="16"/>
  <c r="P296" i="16"/>
  <c r="P297" i="16"/>
  <c r="P298" i="16"/>
  <c r="P299" i="16"/>
  <c r="P300" i="16"/>
  <c r="P261" i="16"/>
  <c r="P262" i="16"/>
  <c r="P263" i="16"/>
  <c r="P264" i="16"/>
  <c r="P265" i="16"/>
  <c r="P266" i="16"/>
  <c r="P267" i="16"/>
  <c r="P268" i="16"/>
  <c r="P201" i="16"/>
  <c r="P202" i="16"/>
  <c r="P203" i="16"/>
  <c r="P204" i="16"/>
  <c r="P205" i="16"/>
  <c r="P70" i="16"/>
  <c r="P72" i="16"/>
  <c r="P73" i="16"/>
  <c r="P66" i="16"/>
  <c r="P332" i="16"/>
  <c r="P333" i="16"/>
  <c r="P269" i="16"/>
  <c r="P270" i="16"/>
  <c r="P271" i="16"/>
  <c r="P272" i="16"/>
  <c r="P273" i="16"/>
  <c r="P274" i="16"/>
  <c r="P275" i="16"/>
  <c r="P301" i="16"/>
  <c r="P302" i="16"/>
  <c r="P71" i="16"/>
  <c r="P253" i="16"/>
  <c r="P254" i="16"/>
  <c r="P74" i="16"/>
  <c r="P75" i="16"/>
  <c r="P67" i="16"/>
  <c r="P31" i="16"/>
  <c r="P32" i="16"/>
  <c r="P33" i="16"/>
  <c r="P34" i="16"/>
  <c r="P35" i="16"/>
  <c r="P36" i="16"/>
  <c r="P37" i="16"/>
  <c r="P38" i="16"/>
  <c r="P334" i="16"/>
  <c r="P335" i="16"/>
  <c r="P206" i="16"/>
  <c r="P207" i="16"/>
  <c r="P208" i="16"/>
  <c r="P209" i="16"/>
  <c r="P39" i="16"/>
  <c r="P40" i="16"/>
  <c r="P41" i="16"/>
  <c r="P43" i="16"/>
  <c r="P303" i="16"/>
  <c r="P304" i="16"/>
  <c r="P349" i="16"/>
  <c r="P350" i="16"/>
  <c r="P210" i="16"/>
  <c r="P211" i="16"/>
  <c r="P305" i="16"/>
  <c r="P306" i="16"/>
  <c r="P212" i="16"/>
  <c r="P213" i="16"/>
  <c r="P172" i="16"/>
  <c r="P336" i="16"/>
  <c r="P337" i="16"/>
  <c r="P307" i="16"/>
  <c r="P308" i="16"/>
  <c r="P276" i="16"/>
  <c r="P277" i="16"/>
  <c r="P214" i="16"/>
  <c r="P215" i="16"/>
  <c r="P216" i="16"/>
  <c r="P157" i="16"/>
  <c r="P351" i="16"/>
  <c r="P352" i="16"/>
  <c r="P309" i="16"/>
  <c r="P76" i="16"/>
  <c r="P249" i="16"/>
  <c r="P250" i="16"/>
  <c r="P192" i="16"/>
  <c r="P193" i="16"/>
  <c r="P77" i="16"/>
  <c r="P217" i="16"/>
  <c r="P218" i="16"/>
  <c r="P310" i="16"/>
  <c r="P311" i="16"/>
  <c r="P158" i="16"/>
  <c r="P219" i="16"/>
  <c r="P220" i="16"/>
  <c r="P221" i="16"/>
  <c r="P222" i="16"/>
  <c r="P223" i="16"/>
  <c r="P322" i="16"/>
  <c r="P323" i="16"/>
  <c r="P324" i="16"/>
  <c r="P224" i="16"/>
  <c r="P225" i="16"/>
  <c r="P226" i="16"/>
  <c r="P227" i="16"/>
  <c r="P228" i="16"/>
  <c r="P278" i="16"/>
  <c r="P279" i="16"/>
  <c r="P280" i="16"/>
  <c r="P281" i="16"/>
  <c r="P282" i="16"/>
  <c r="P283" i="16"/>
  <c r="P78" i="16"/>
  <c r="P79" i="16"/>
  <c r="P251" i="16"/>
  <c r="P312" i="16"/>
  <c r="P173" i="16"/>
  <c r="P174" i="16"/>
  <c r="P229" i="16"/>
  <c r="P230" i="16"/>
  <c r="P231" i="16"/>
  <c r="P232" i="16"/>
  <c r="P16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44" i="16"/>
  <c r="P45" i="16"/>
  <c r="P46" i="16"/>
  <c r="P47" i="16"/>
  <c r="P48" i="16"/>
  <c r="P49" i="16"/>
  <c r="P313" i="16"/>
  <c r="P338" i="16"/>
  <c r="P160" i="16"/>
  <c r="P161" i="16"/>
  <c r="P68" i="16"/>
  <c r="P50" i="16"/>
  <c r="P51" i="16"/>
  <c r="P52" i="16"/>
  <c r="P53" i="16"/>
  <c r="P54" i="16"/>
  <c r="P55" i="16"/>
  <c r="P252" i="16"/>
  <c r="P339" i="16"/>
  <c r="P340" i="16"/>
  <c r="P341" i="16"/>
  <c r="P342" i="16"/>
  <c r="P343" i="16"/>
  <c r="P344" i="16"/>
  <c r="P345" i="16"/>
  <c r="P346" i="16"/>
  <c r="P347" i="16"/>
  <c r="P348" i="16"/>
  <c r="P69" i="16"/>
  <c r="P314" i="16"/>
  <c r="P315" i="16"/>
  <c r="P316" i="16"/>
  <c r="P317" i="16"/>
  <c r="W317" i="16" s="1"/>
  <c r="P318" i="16"/>
  <c r="W318" i="16" s="1"/>
  <c r="P319" i="16"/>
  <c r="W319" i="16" s="1"/>
  <c r="P64" i="16"/>
  <c r="V42" i="16" l="1"/>
  <c r="S45" i="16" l="1"/>
  <c r="V45" i="16" s="1"/>
  <c r="S46" i="16"/>
  <c r="V46" i="16" s="1"/>
  <c r="S47" i="16"/>
  <c r="V47" i="16" s="1"/>
  <c r="S48" i="16"/>
  <c r="V48" i="16" s="1"/>
  <c r="S49" i="16"/>
  <c r="V49" i="16" s="1"/>
  <c r="S34" i="16"/>
  <c r="V34" i="16" s="1"/>
  <c r="S35" i="16"/>
  <c r="V35" i="16" s="1"/>
  <c r="S36" i="16"/>
  <c r="V36" i="16" s="1"/>
  <c r="S37" i="16"/>
  <c r="V37" i="16" s="1"/>
  <c r="S38" i="16"/>
  <c r="V38" i="16" s="1"/>
  <c r="S21" i="16"/>
  <c r="V21" i="16" s="1"/>
  <c r="S22" i="16"/>
  <c r="V22" i="16" s="1"/>
  <c r="S23" i="16"/>
  <c r="V23" i="16" s="1"/>
  <c r="S24" i="16"/>
  <c r="V24" i="16" s="1"/>
  <c r="S312" i="16"/>
  <c r="V312" i="16" s="1"/>
  <c r="S43" i="16"/>
  <c r="V43" i="16" s="1"/>
  <c r="S41" i="16"/>
  <c r="V41" i="16" s="1"/>
  <c r="S292" i="16"/>
  <c r="V292" i="16" s="1"/>
  <c r="S293" i="16"/>
  <c r="V293" i="16" s="1"/>
  <c r="S294" i="16"/>
  <c r="V294" i="16" s="1"/>
  <c r="S295" i="16"/>
  <c r="V295" i="16" s="1"/>
  <c r="S296" i="16"/>
  <c r="V296" i="16" s="1"/>
  <c r="S297" i="16"/>
  <c r="V297" i="16" s="1"/>
  <c r="S298" i="16"/>
  <c r="V298" i="16" s="1"/>
  <c r="S299" i="16"/>
  <c r="V299" i="16" s="1"/>
  <c r="S300" i="16"/>
  <c r="V300" i="16" s="1"/>
  <c r="S26" i="16"/>
  <c r="V26" i="16" s="1"/>
  <c r="S27" i="16"/>
  <c r="V27" i="16" s="1"/>
  <c r="S28" i="16"/>
  <c r="V28" i="16" s="1"/>
  <c r="S29" i="16"/>
  <c r="V29" i="16" s="1"/>
  <c r="S30" i="16"/>
  <c r="V30" i="16" s="1"/>
  <c r="S52" i="16" l="1"/>
  <c r="V52" i="16" s="1"/>
  <c r="S53" i="16"/>
  <c r="V53" i="16" s="1"/>
  <c r="S54" i="16"/>
  <c r="V54" i="16" s="1"/>
  <c r="S55" i="16"/>
  <c r="V55" i="16" s="1"/>
  <c r="S161" i="16"/>
  <c r="V161" i="16" s="1"/>
  <c r="S251" i="16"/>
  <c r="V251" i="16" s="1"/>
  <c r="W76" i="16"/>
  <c r="S76" i="16"/>
  <c r="V76" i="16" s="1"/>
  <c r="W21" i="16" l="1"/>
  <c r="W22" i="16"/>
  <c r="W23" i="16"/>
  <c r="W24" i="16"/>
  <c r="W284" i="16"/>
  <c r="W170" i="16"/>
  <c r="W171" i="16"/>
  <c r="W320" i="16"/>
  <c r="W321" i="16"/>
  <c r="W194" i="16"/>
  <c r="W195" i="16"/>
  <c r="W196" i="16"/>
  <c r="W197" i="16"/>
  <c r="W198" i="16"/>
  <c r="W199" i="16"/>
  <c r="W200" i="16"/>
  <c r="W25" i="16"/>
  <c r="W26" i="16"/>
  <c r="W27" i="16"/>
  <c r="W28" i="16"/>
  <c r="W29" i="16"/>
  <c r="W30" i="16"/>
  <c r="W285" i="16"/>
  <c r="W286" i="16"/>
  <c r="W287" i="16"/>
  <c r="W288" i="16"/>
  <c r="W289" i="16"/>
  <c r="W290" i="16"/>
  <c r="W291" i="16"/>
  <c r="W65" i="16"/>
  <c r="W292" i="16"/>
  <c r="W293" i="16"/>
  <c r="W294" i="16"/>
  <c r="W295" i="16"/>
  <c r="W296" i="16"/>
  <c r="W297" i="16"/>
  <c r="W298" i="16"/>
  <c r="W299" i="16"/>
  <c r="W300" i="16"/>
  <c r="W261" i="16"/>
  <c r="W262" i="16"/>
  <c r="W263" i="16"/>
  <c r="W264" i="16"/>
  <c r="W265" i="16"/>
  <c r="W266" i="16"/>
  <c r="W267" i="16"/>
  <c r="W268" i="16"/>
  <c r="W201" i="16"/>
  <c r="W202" i="16"/>
  <c r="W203" i="16"/>
  <c r="W204" i="16"/>
  <c r="W205" i="16"/>
  <c r="W70" i="16"/>
  <c r="W72" i="16"/>
  <c r="W73" i="16"/>
  <c r="W66" i="16"/>
  <c r="W332" i="16"/>
  <c r="W333" i="16"/>
  <c r="W269" i="16"/>
  <c r="W270" i="16"/>
  <c r="W271" i="16"/>
  <c r="W272" i="16"/>
  <c r="W273" i="16"/>
  <c r="W274" i="16"/>
  <c r="W275" i="16"/>
  <c r="W301" i="16"/>
  <c r="W302" i="16"/>
  <c r="W71" i="16"/>
  <c r="W253" i="16"/>
  <c r="W254" i="16"/>
  <c r="W74" i="16"/>
  <c r="W75" i="16"/>
  <c r="W67" i="16"/>
  <c r="W31" i="16"/>
  <c r="W32" i="16"/>
  <c r="W33" i="16"/>
  <c r="W34" i="16"/>
  <c r="W35" i="16"/>
  <c r="W36" i="16"/>
  <c r="W37" i="16"/>
  <c r="W38" i="16"/>
  <c r="W334" i="16"/>
  <c r="W335" i="16"/>
  <c r="W206" i="16"/>
  <c r="W207" i="16"/>
  <c r="W208" i="16"/>
  <c r="W209" i="16"/>
  <c r="W39" i="16"/>
  <c r="W40" i="16"/>
  <c r="W41" i="16"/>
  <c r="W43" i="16"/>
  <c r="W303" i="16"/>
  <c r="W304" i="16"/>
  <c r="W349" i="16"/>
  <c r="W350" i="16"/>
  <c r="W210" i="16"/>
  <c r="W211" i="16"/>
  <c r="W305" i="16"/>
  <c r="W306" i="16"/>
  <c r="W212" i="16"/>
  <c r="W213" i="16"/>
  <c r="W172" i="16"/>
  <c r="W336" i="16"/>
  <c r="W337" i="16"/>
  <c r="W307" i="16"/>
  <c r="W308" i="16"/>
  <c r="W276" i="16"/>
  <c r="W277" i="16"/>
  <c r="W214" i="16"/>
  <c r="W215" i="16"/>
  <c r="W216" i="16"/>
  <c r="W157" i="16"/>
  <c r="W351" i="16"/>
  <c r="W352" i="16"/>
  <c r="W309" i="16"/>
  <c r="W249" i="16"/>
  <c r="W250" i="16"/>
  <c r="W192" i="16"/>
  <c r="W193" i="16"/>
  <c r="W77" i="16"/>
  <c r="W217" i="16"/>
  <c r="W218" i="16"/>
  <c r="W310" i="16"/>
  <c r="W311" i="16"/>
  <c r="W158" i="16"/>
  <c r="W219" i="16"/>
  <c r="W220" i="16"/>
  <c r="W221" i="16"/>
  <c r="W222" i="16"/>
  <c r="W223" i="16"/>
  <c r="W322" i="16"/>
  <c r="W323" i="16"/>
  <c r="W324" i="16"/>
  <c r="W224" i="16"/>
  <c r="W225" i="16"/>
  <c r="W226" i="16"/>
  <c r="W227" i="16"/>
  <c r="W228" i="16"/>
  <c r="W278" i="16"/>
  <c r="W279" i="16"/>
  <c r="W280" i="16"/>
  <c r="W281" i="16"/>
  <c r="W282" i="16"/>
  <c r="W283" i="16"/>
  <c r="W78" i="16"/>
  <c r="W79" i="16"/>
  <c r="W251" i="16"/>
  <c r="W312" i="16"/>
  <c r="W173" i="16"/>
  <c r="W174" i="16"/>
  <c r="W229" i="16"/>
  <c r="W230" i="16"/>
  <c r="W231" i="16"/>
  <c r="W232" i="16"/>
  <c r="W162" i="16"/>
  <c r="W233" i="16"/>
  <c r="W234" i="16"/>
  <c r="W235" i="16"/>
  <c r="W236" i="16"/>
  <c r="W237" i="16"/>
  <c r="W238" i="16"/>
  <c r="W239" i="16"/>
  <c r="W240" i="16"/>
  <c r="W241" i="16"/>
  <c r="W242" i="16"/>
  <c r="W243" i="16"/>
  <c r="W244" i="16"/>
  <c r="W245" i="16"/>
  <c r="W246" i="16"/>
  <c r="W247" i="16"/>
  <c r="W248" i="16"/>
  <c r="W44" i="16"/>
  <c r="W45" i="16"/>
  <c r="W46" i="16"/>
  <c r="W47" i="16"/>
  <c r="W48" i="16"/>
  <c r="W49" i="16"/>
  <c r="W313" i="16"/>
  <c r="W338" i="16"/>
  <c r="W160" i="16"/>
  <c r="W161" i="16"/>
  <c r="W68" i="16"/>
  <c r="W50" i="16"/>
  <c r="W51" i="16"/>
  <c r="W52" i="16"/>
  <c r="W53" i="16"/>
  <c r="W54" i="16"/>
  <c r="W55" i="16"/>
  <c r="W252" i="16"/>
  <c r="W339" i="16"/>
  <c r="W340" i="16"/>
  <c r="W341" i="16"/>
  <c r="W342" i="16"/>
  <c r="W343" i="16"/>
  <c r="W344" i="16"/>
  <c r="W345" i="16"/>
  <c r="W346" i="16"/>
  <c r="W347" i="16"/>
  <c r="W348" i="16"/>
  <c r="W69" i="16"/>
  <c r="W314" i="16"/>
  <c r="W315" i="16"/>
  <c r="W316" i="16"/>
  <c r="W357" i="16"/>
  <c r="W358" i="16"/>
  <c r="W64" i="16"/>
  <c r="S199" i="16" l="1"/>
  <c r="V199" i="16" s="1"/>
  <c r="S320" i="16" l="1"/>
  <c r="V320" i="16" s="1"/>
  <c r="S291" i="16" l="1"/>
  <c r="V291" i="16" s="1"/>
  <c r="S307" i="16"/>
  <c r="V307" i="16" s="1"/>
  <c r="S316" i="16"/>
  <c r="V316" i="16" s="1"/>
  <c r="S317" i="16"/>
  <c r="V317" i="16" s="1"/>
  <c r="S31" i="16"/>
  <c r="V31" i="16" s="1"/>
  <c r="S32" i="16"/>
  <c r="V32" i="16" s="1"/>
  <c r="S39" i="16"/>
  <c r="V39" i="16" s="1"/>
  <c r="S269" i="16"/>
  <c r="V269" i="16" s="1"/>
  <c r="S270" i="16"/>
  <c r="V270" i="16" s="1"/>
  <c r="S271" i="16"/>
  <c r="V271" i="16" s="1"/>
  <c r="S272" i="16"/>
  <c r="V272" i="16" s="1"/>
  <c r="S273" i="16"/>
  <c r="V273" i="16" s="1"/>
  <c r="S274" i="16"/>
  <c r="V274" i="16" s="1"/>
  <c r="S275" i="16"/>
  <c r="V275" i="16" s="1"/>
  <c r="S261" i="16"/>
  <c r="V261" i="16" s="1"/>
  <c r="S262" i="16"/>
  <c r="V262" i="16" s="1"/>
  <c r="S263" i="16"/>
  <c r="V263" i="16" s="1"/>
  <c r="S264" i="16"/>
  <c r="V264" i="16" s="1"/>
  <c r="S265" i="16"/>
  <c r="V265" i="16" s="1"/>
  <c r="S266" i="16"/>
  <c r="V266" i="16" s="1"/>
  <c r="S267" i="16"/>
  <c r="V267" i="16" s="1"/>
  <c r="S268" i="16"/>
  <c r="V268" i="16" s="1"/>
  <c r="S276" i="16"/>
  <c r="V276" i="16" s="1"/>
  <c r="S277" i="16"/>
  <c r="V277" i="16" s="1"/>
  <c r="S170" i="16"/>
  <c r="V170" i="16" s="1"/>
  <c r="S171" i="16"/>
  <c r="V171" i="16" s="1"/>
  <c r="S173" i="16"/>
  <c r="V173" i="16" s="1"/>
  <c r="S174" i="16"/>
  <c r="V174" i="16" s="1"/>
  <c r="S172" i="16"/>
  <c r="V172" i="16" s="1"/>
  <c r="S78" i="16"/>
  <c r="V78" i="16" s="1"/>
  <c r="S79" i="16"/>
  <c r="V79" i="16" s="1"/>
  <c r="S74" i="16"/>
  <c r="V74" i="16" s="1"/>
  <c r="S75" i="16"/>
  <c r="V75" i="16" s="1"/>
  <c r="S77" i="16"/>
  <c r="V77" i="16" s="1"/>
  <c r="S72" i="16"/>
  <c r="V72" i="16" s="1"/>
  <c r="S73" i="16"/>
  <c r="V73" i="16" s="1"/>
  <c r="S278" i="16"/>
  <c r="V278" i="16" s="1"/>
  <c r="S279" i="16"/>
  <c r="V279" i="16" s="1"/>
  <c r="S280" i="16"/>
  <c r="V280" i="16" s="1"/>
  <c r="S281" i="16"/>
  <c r="V281" i="16" s="1"/>
  <c r="S282" i="16"/>
  <c r="V282" i="16" s="1"/>
  <c r="S283" i="16"/>
  <c r="V283" i="16" s="1"/>
  <c r="S40" i="16"/>
  <c r="V40" i="16" s="1"/>
  <c r="S33" i="16"/>
  <c r="V33" i="16" s="1"/>
  <c r="S44" i="16"/>
  <c r="V44" i="16" s="1"/>
  <c r="S25" i="16"/>
  <c r="V25" i="16" s="1"/>
  <c r="S50" i="16"/>
  <c r="V50" i="16" s="1"/>
  <c r="S51" i="16"/>
  <c r="V51" i="16" s="1"/>
  <c r="S66" i="16"/>
  <c r="V66" i="16" s="1"/>
  <c r="S69" i="16"/>
  <c r="V69" i="16" s="1"/>
  <c r="S64" i="16"/>
  <c r="V64" i="16" s="1"/>
  <c r="S67" i="16"/>
  <c r="V67" i="16" s="1"/>
  <c r="S68" i="16"/>
  <c r="V68" i="16" s="1"/>
  <c r="S65" i="16"/>
  <c r="V65" i="16" s="1"/>
  <c r="S254" i="16"/>
  <c r="V254" i="16" s="1"/>
  <c r="S358" i="16"/>
  <c r="S290" i="16"/>
  <c r="V290" i="16" s="1"/>
  <c r="S249" i="16" l="1"/>
  <c r="V249" i="16" s="1"/>
  <c r="S250" i="16"/>
  <c r="V250" i="16" s="1"/>
  <c r="S252" i="16"/>
  <c r="V252" i="16" s="1"/>
  <c r="S305" i="16"/>
  <c r="V305" i="16" s="1"/>
  <c r="S306" i="16"/>
  <c r="V306" i="16" s="1"/>
  <c r="S310" i="16"/>
  <c r="V310" i="16" s="1"/>
  <c r="S311" i="16"/>
  <c r="V311" i="16" s="1"/>
  <c r="S301" i="16"/>
  <c r="V301" i="16" s="1"/>
  <c r="S302" i="16"/>
  <c r="V302" i="16" s="1"/>
  <c r="S309" i="16"/>
  <c r="V309" i="16" s="1"/>
  <c r="S314" i="16"/>
  <c r="V314" i="16" s="1"/>
  <c r="S315" i="16"/>
  <c r="V315" i="16" s="1"/>
  <c r="S318" i="16"/>
  <c r="V318" i="16" s="1"/>
  <c r="S319" i="16"/>
  <c r="V319" i="16" s="1"/>
  <c r="S308" i="16"/>
  <c r="V308" i="16" s="1"/>
  <c r="S303" i="16"/>
  <c r="V303" i="16" s="1"/>
  <c r="S304" i="16"/>
  <c r="V304" i="16" s="1"/>
  <c r="S313" i="16"/>
  <c r="V313" i="16" s="1"/>
  <c r="S285" i="16"/>
  <c r="V285" i="16" s="1"/>
  <c r="S286" i="16"/>
  <c r="V286" i="16" s="1"/>
  <c r="S287" i="16"/>
  <c r="V287" i="16" s="1"/>
  <c r="S288" i="16"/>
  <c r="V288" i="16" s="1"/>
  <c r="S289" i="16"/>
  <c r="V289" i="16" s="1"/>
  <c r="S216" i="16"/>
  <c r="V216" i="16" s="1"/>
  <c r="S200" i="16"/>
  <c r="V200" i="16" s="1"/>
  <c r="S232" i="16" l="1"/>
  <c r="V232" i="16" s="1"/>
  <c r="S231" i="16"/>
  <c r="V231" i="16" s="1"/>
  <c r="S230" i="16"/>
  <c r="V230" i="16" s="1"/>
  <c r="S229" i="16"/>
  <c r="V229" i="16" s="1"/>
  <c r="S204" i="16"/>
  <c r="V204" i="16" s="1"/>
  <c r="S203" i="16"/>
  <c r="V203" i="16" s="1"/>
  <c r="S202" i="16"/>
  <c r="V202" i="16" s="1"/>
  <c r="S201" i="16"/>
  <c r="V201" i="16" s="1"/>
  <c r="S226" i="16"/>
  <c r="V226" i="16" s="1"/>
  <c r="S225" i="16"/>
  <c r="V225" i="16" s="1"/>
  <c r="S224" i="16"/>
  <c r="V224" i="16" s="1"/>
  <c r="S248" i="16"/>
  <c r="V248" i="16" s="1"/>
  <c r="S247" i="16"/>
  <c r="V247" i="16" s="1"/>
  <c r="S246" i="16"/>
  <c r="V246" i="16" s="1"/>
  <c r="S245" i="16"/>
  <c r="V245" i="16" s="1"/>
  <c r="S244" i="16"/>
  <c r="V244" i="16" s="1"/>
  <c r="S243" i="16"/>
  <c r="V243" i="16" s="1"/>
  <c r="S242" i="16"/>
  <c r="V242" i="16" s="1"/>
  <c r="S241" i="16"/>
  <c r="V241" i="16" s="1"/>
  <c r="S240" i="16"/>
  <c r="V240" i="16" s="1"/>
  <c r="S239" i="16"/>
  <c r="V239" i="16" s="1"/>
  <c r="S238" i="16"/>
  <c r="V238" i="16" s="1"/>
  <c r="S237" i="16"/>
  <c r="V237" i="16" s="1"/>
  <c r="S236" i="16"/>
  <c r="V236" i="16" s="1"/>
  <c r="S235" i="16"/>
  <c r="V235" i="16" s="1"/>
  <c r="S234" i="16"/>
  <c r="V234" i="16" s="1"/>
  <c r="S233" i="16"/>
  <c r="V233" i="16" s="1"/>
  <c r="S205" i="16"/>
  <c r="V205" i="16" s="1"/>
  <c r="S218" i="16"/>
  <c r="V218" i="16" s="1"/>
  <c r="S217" i="16"/>
  <c r="V217" i="16" s="1"/>
  <c r="S213" i="16"/>
  <c r="V213" i="16" s="1"/>
  <c r="S212" i="16"/>
  <c r="V212" i="16" s="1"/>
  <c r="S207" i="16"/>
  <c r="V207" i="16" s="1"/>
  <c r="S206" i="16"/>
  <c r="V206" i="16" s="1"/>
  <c r="S215" i="16"/>
  <c r="V215" i="16" s="1"/>
  <c r="S214" i="16"/>
  <c r="V214" i="16" s="1"/>
  <c r="S209" i="16"/>
  <c r="V209" i="16" s="1"/>
  <c r="S208" i="16"/>
  <c r="V208" i="16" s="1"/>
  <c r="S211" i="16"/>
  <c r="V211" i="16" s="1"/>
  <c r="S210" i="16"/>
  <c r="V210" i="16" s="1"/>
  <c r="S196" i="16"/>
  <c r="V196" i="16" s="1"/>
  <c r="S195" i="16"/>
  <c r="V195" i="16" s="1"/>
  <c r="S194" i="16"/>
  <c r="V194" i="16" s="1"/>
  <c r="S223" i="16"/>
  <c r="V223" i="16" s="1"/>
  <c r="S222" i="16"/>
  <c r="V222" i="16" s="1"/>
  <c r="S221" i="16"/>
  <c r="V221" i="16" s="1"/>
  <c r="S220" i="16"/>
  <c r="V220" i="16" s="1"/>
  <c r="S219" i="16"/>
  <c r="V219" i="16" s="1"/>
  <c r="S228" i="16"/>
  <c r="V228" i="16" s="1"/>
  <c r="S227" i="16"/>
  <c r="V227" i="16" s="1"/>
  <c r="S198" i="16"/>
  <c r="V198" i="16" s="1"/>
  <c r="S197" i="16"/>
  <c r="V197" i="16" s="1"/>
  <c r="S348" i="16"/>
  <c r="V348" i="16" s="1"/>
  <c r="S347" i="16"/>
  <c r="V347" i="16" s="1"/>
  <c r="S346" i="16"/>
  <c r="V346" i="16" s="1"/>
  <c r="S345" i="16"/>
  <c r="V345" i="16" s="1"/>
  <c r="S344" i="16"/>
  <c r="V344" i="16" s="1"/>
  <c r="S343" i="16"/>
  <c r="V343" i="16" s="1"/>
  <c r="S342" i="16"/>
  <c r="V342" i="16" s="1"/>
  <c r="S341" i="16"/>
  <c r="V341" i="16" s="1"/>
  <c r="S340" i="16"/>
  <c r="V340" i="16" s="1"/>
  <c r="S339" i="16"/>
  <c r="V339" i="16" s="1"/>
  <c r="S352" i="16"/>
  <c r="V352" i="16" s="1"/>
  <c r="S351" i="16"/>
  <c r="V351" i="16" s="1"/>
  <c r="S350" i="16"/>
  <c r="V350" i="16" s="1"/>
  <c r="S349" i="16"/>
  <c r="V349" i="16" s="1"/>
  <c r="S253" i="16"/>
  <c r="V253" i="16" s="1"/>
  <c r="S162" i="16"/>
  <c r="V162" i="16" s="1"/>
  <c r="S333" i="16"/>
  <c r="V333" i="16" s="1"/>
  <c r="S332" i="16"/>
  <c r="V332" i="16" s="1"/>
  <c r="S335" i="16"/>
  <c r="V335" i="16" s="1"/>
  <c r="S334" i="16"/>
  <c r="V334" i="16" s="1"/>
  <c r="S337" i="16"/>
  <c r="V337" i="16" s="1"/>
  <c r="S336" i="16"/>
  <c r="V336" i="16" s="1"/>
  <c r="S284" i="16"/>
  <c r="V284" i="16" s="1"/>
  <c r="S193" i="16"/>
  <c r="V193" i="16" s="1"/>
  <c r="S192" i="16"/>
  <c r="V192" i="16" s="1"/>
  <c r="S158" i="16"/>
  <c r="V158" i="16" s="1"/>
  <c r="S157" i="16"/>
  <c r="V157" i="16" s="1"/>
  <c r="S71" i="16"/>
  <c r="V71" i="16" s="1"/>
  <c r="S70" i="16"/>
  <c r="V70" i="16" s="1"/>
  <c r="S160" i="16"/>
  <c r="V160" i="16" s="1"/>
  <c r="S321" i="16"/>
  <c r="V321" i="16" s="1"/>
  <c r="S338" i="16"/>
  <c r="V338" i="16" s="1"/>
  <c r="S324" i="16"/>
  <c r="V324" i="16" s="1"/>
  <c r="S323" i="16"/>
  <c r="V323" i="16" s="1"/>
  <c r="S322" i="16"/>
  <c r="V322" i="16" s="1"/>
  <c r="E3" i="16" l="1"/>
  <c r="F3" i="16" s="1"/>
  <c r="G3" i="16" s="1"/>
  <c r="H3" i="16" s="1"/>
  <c r="I3" i="16" s="1"/>
  <c r="J3" i="16" s="1"/>
  <c r="K3" i="16" s="1"/>
  <c r="L3" i="16" s="1"/>
  <c r="M3" i="16" s="1"/>
  <c r="N3" i="16" s="1"/>
  <c r="O3" i="16" s="1"/>
  <c r="P3" i="16" s="1"/>
  <c r="Q3" i="16" s="1"/>
  <c r="R3" i="16" s="1"/>
  <c r="P358" i="16"/>
  <c r="S3" i="16" l="1"/>
  <c r="U3" i="16" s="1"/>
  <c r="V3" i="16" s="1"/>
  <c r="W3" i="16" s="1"/>
  <c r="X3" i="16" s="1"/>
  <c r="Y3" i="16" s="1"/>
  <c r="Z3" i="16" s="1"/>
  <c r="AA3" i="16" s="1"/>
  <c r="M359" i="16"/>
  <c r="O359" i="16"/>
  <c r="V359" i="16" l="1"/>
  <c r="W359" i="16"/>
</calcChain>
</file>

<file path=xl/sharedStrings.xml><?xml version="1.0" encoding="utf-8"?>
<sst xmlns="http://schemas.openxmlformats.org/spreadsheetml/2006/main" count="2720" uniqueCount="293">
  <si>
    <t>Total Expenditure Amount</t>
  </si>
  <si>
    <r>
      <t xml:space="preserve">Employee Name
</t>
    </r>
    <r>
      <rPr>
        <sz val="11"/>
        <color theme="1"/>
        <rFont val="Arial"/>
        <family val="2"/>
      </rPr>
      <t>(Enter First and Last Name)</t>
    </r>
  </si>
  <si>
    <t>Employee &amp; Reference Detail</t>
  </si>
  <si>
    <r>
      <t xml:space="preserve">Supporting Documentation Name 
</t>
    </r>
    <r>
      <rPr>
        <sz val="11"/>
        <color theme="1"/>
        <rFont val="Arial"/>
        <family val="2"/>
      </rPr>
      <t>(i.e. 3/15/2020 Payroll Register)</t>
    </r>
  </si>
  <si>
    <t>Rerference Table</t>
  </si>
  <si>
    <t>Yes</t>
  </si>
  <si>
    <t>No</t>
  </si>
  <si>
    <t>TBD</t>
  </si>
  <si>
    <r>
      <t xml:space="preserve">Has the Expenditure Been Approved for Reimbursement from FEMA?
</t>
    </r>
    <r>
      <rPr>
        <sz val="11"/>
        <color theme="1"/>
        <rFont val="Arial"/>
        <family val="2"/>
      </rPr>
      <t>(Select "Yes" "TBD" or "No")</t>
    </r>
  </si>
  <si>
    <t>Total Regular Hours for Pay Period</t>
  </si>
  <si>
    <t>Total Gross Regular Wages for Pay Period</t>
  </si>
  <si>
    <t>Total Overtime Hours for Pay Period</t>
  </si>
  <si>
    <t>Total Overtime Wages for Pay Period</t>
  </si>
  <si>
    <t>Regular &amp; Overtime Wages for Pay Period</t>
  </si>
  <si>
    <t>Employee Title</t>
  </si>
  <si>
    <t>COVID-19 Related Wages for Pay Period</t>
  </si>
  <si>
    <t>Total Regular Hours Allocated to COVID-19 Activities for Pay Period</t>
  </si>
  <si>
    <t>Total Regular Wages Allocated to COVID-19 Activities for Pay Period</t>
  </si>
  <si>
    <t>Total Overtime Hours Allocated to COVID-19 Activities for Pay Period</t>
  </si>
  <si>
    <t>Total Overtime Wages Amount Allocated to COVID-19 Activities for Pay Period</t>
  </si>
  <si>
    <t>Description of COVID-19 Related Activity Performed by Employee During Pay Period</t>
  </si>
  <si>
    <t>Total Employer FICA Amount for Pay Period</t>
  </si>
  <si>
    <t>1. Payroll expenses (Regular Wages, Overtime Wages, Employer-Paid FICA.) for public safety, public health, health care, human services, and similar employees whose services are substantially dedicated to mitigating or responding to the COVID-19 public health emergency.</t>
  </si>
  <si>
    <t>FEMA Submission Detail for the Pay Period</t>
  </si>
  <si>
    <r>
      <t xml:space="preserve">Has the Employee's Wages Been Submitted for Reimbursement to FEMA for the Pay Period?
</t>
    </r>
    <r>
      <rPr>
        <sz val="11"/>
        <color theme="1"/>
        <rFont val="Arial"/>
        <family val="2"/>
      </rPr>
      <t>(Select "Yes" of "No")</t>
    </r>
  </si>
  <si>
    <r>
      <t xml:space="preserve">Has the FEMA Backup Documentation Been Included in the Upload Packet
</t>
    </r>
    <r>
      <rPr>
        <sz val="11"/>
        <color theme="1"/>
        <rFont val="Arial"/>
        <family val="2"/>
      </rPr>
      <t>(If Column (20) is "Yes", Select "Yes". Otherwise, Leave Blank.)</t>
    </r>
  </si>
  <si>
    <r>
      <t xml:space="preserve">Percentage of Employee's Time Allocated to COVID-19 Related Activities for Pay Period
</t>
    </r>
    <r>
      <rPr>
        <sz val="11"/>
        <color theme="1"/>
        <rFont val="Arial"/>
        <family val="2"/>
      </rPr>
      <t>[(9)+(11)] / [(4)+(6)]</t>
    </r>
  </si>
  <si>
    <r>
      <t xml:space="preserve">Total Employer FICA Amount for Pay Period
</t>
    </r>
    <r>
      <rPr>
        <sz val="11"/>
        <color theme="1"/>
        <rFont val="Arial"/>
        <family val="2"/>
      </rPr>
      <t>(13) x (16)</t>
    </r>
  </si>
  <si>
    <r>
      <t xml:space="preserve">Enter any new rows </t>
    </r>
    <r>
      <rPr>
        <b/>
        <u/>
        <sz val="12"/>
        <color theme="0"/>
        <rFont val="Arial"/>
        <family val="2"/>
      </rPr>
      <t>ABOVE</t>
    </r>
    <r>
      <rPr>
        <b/>
        <sz val="11"/>
        <color theme="0"/>
        <rFont val="Arial"/>
        <family val="2"/>
      </rPr>
      <t xml:space="preserve"> this row. After entering the new row, please </t>
    </r>
    <r>
      <rPr>
        <b/>
        <u/>
        <sz val="12"/>
        <color theme="0"/>
        <rFont val="Arial"/>
        <family val="2"/>
      </rPr>
      <t>ADD</t>
    </r>
    <r>
      <rPr>
        <b/>
        <sz val="11"/>
        <color theme="0"/>
        <rFont val="Arial"/>
        <family val="2"/>
      </rPr>
      <t xml:space="preserve"> the row reference number in the light grey box in Column A.</t>
    </r>
  </si>
  <si>
    <t>Ocean County Supplemental Report: 
Payroll Expenses for Payroll Periods Between 3/1/2020 to 9/30/2020</t>
  </si>
  <si>
    <r>
      <t xml:space="preserve">Pay Period End Date
</t>
    </r>
    <r>
      <rPr>
        <sz val="11"/>
        <color theme="1"/>
        <rFont val="Arial"/>
        <family val="2"/>
      </rPr>
      <t>(For Periods Starting 3/1/2020 and Ending 9/30/2020)</t>
    </r>
  </si>
  <si>
    <t>Employer FICA Taxes &amp; Fringe Benefits for Pay Period</t>
  </si>
  <si>
    <t>Total Employer Fringe Benefits</t>
  </si>
  <si>
    <t>COVID-19 Related Employer FICA Taxes &amp; Fringe Benefits for Pay Period</t>
  </si>
  <si>
    <r>
      <t xml:space="preserve">Total Employer Fringe Benefits Amount for Pay Period
</t>
    </r>
    <r>
      <rPr>
        <sz val="11"/>
        <color theme="1"/>
        <rFont val="Arial"/>
        <family val="2"/>
      </rPr>
      <t>(13) x (17)</t>
    </r>
  </si>
  <si>
    <t>MICHAEL KO</t>
  </si>
  <si>
    <t xml:space="preserve">SEASONAL </t>
  </si>
  <si>
    <t>C1 AND C4</t>
  </si>
  <si>
    <t>WORKERS COMP</t>
  </si>
  <si>
    <t>Susan Metcalfe</t>
  </si>
  <si>
    <t>Tax Assessment</t>
  </si>
  <si>
    <t>C1 EMPLOYEE EXPOSED</t>
  </si>
  <si>
    <t>Bill Watson</t>
  </si>
  <si>
    <t>TAMARA GOBLE</t>
  </si>
  <si>
    <t>HUMAN RESOURCES</t>
  </si>
  <si>
    <t>C1</t>
  </si>
  <si>
    <t>DOROTHY FISHER</t>
  </si>
  <si>
    <t>CLERKS OFFICE</t>
  </si>
  <si>
    <t>C2 CARING FOR ANOTHER 2/3 PAY</t>
  </si>
  <si>
    <t>GAIL HICKEY</t>
  </si>
  <si>
    <t>KATHERINE LARSON</t>
  </si>
  <si>
    <t>FINANCE DEPT</t>
  </si>
  <si>
    <t>MELISSA ROSEN</t>
  </si>
  <si>
    <t>KRISTINA SCHASTNY</t>
  </si>
  <si>
    <t>BEN MRAK</t>
  </si>
  <si>
    <t>SANITATION</t>
  </si>
  <si>
    <t>JOSEPH BUTALA</t>
  </si>
  <si>
    <t>C1 EMPLOYEE POSITIVE FOR COVID</t>
  </si>
  <si>
    <t>Jane Casagrande</t>
  </si>
  <si>
    <t>ERIC ZANETTI</t>
  </si>
  <si>
    <t>ROBERT COUGHLIN</t>
  </si>
  <si>
    <t>I.T</t>
  </si>
  <si>
    <t xml:space="preserve">Gerd Trommer </t>
  </si>
  <si>
    <t>Purchasing</t>
  </si>
  <si>
    <t>JOHN BATTISTI</t>
  </si>
  <si>
    <t>ZONING</t>
  </si>
  <si>
    <t>KELLY CASTELLANO</t>
  </si>
  <si>
    <t>VANESSA BORIO</t>
  </si>
  <si>
    <t>CLARK BARANYAY</t>
  </si>
  <si>
    <t>POLICE</t>
  </si>
  <si>
    <t>NICHOLOAS BONDULICH</t>
  </si>
  <si>
    <t>MICHAEL BULWINSKI</t>
  </si>
  <si>
    <t>MICHAEL CONNELL</t>
  </si>
  <si>
    <t>MICHAEL DRYBOLA</t>
  </si>
  <si>
    <t>CARMELA FERRARI</t>
  </si>
  <si>
    <t>JOHN FOSBRE</t>
  </si>
  <si>
    <t xml:space="preserve">C4 </t>
  </si>
  <si>
    <t>JENNIFER HAWK</t>
  </si>
  <si>
    <t>JUSTIN HEFFERNAN</t>
  </si>
  <si>
    <t>JASON MALLEY</t>
  </si>
  <si>
    <t>JONATHON MULVIHILL</t>
  </si>
  <si>
    <t>MARCY NOVELLINO</t>
  </si>
  <si>
    <t>DON ROWLEY</t>
  </si>
  <si>
    <t>SCOTT RUDOLPH</t>
  </si>
  <si>
    <t>SCOTT STOKER</t>
  </si>
  <si>
    <t>Michael Tanis</t>
  </si>
  <si>
    <t>DIANA WESTLUND</t>
  </si>
  <si>
    <t>RICHARD ZEISER</t>
  </si>
  <si>
    <t>PAUL DASTI</t>
  </si>
  <si>
    <t>PUBLIC WORKS</t>
  </si>
  <si>
    <t>KIMBERLY PALMERSON</t>
  </si>
  <si>
    <t>THOMAS TIMPONE</t>
  </si>
  <si>
    <t>JOHN GALLO</t>
  </si>
  <si>
    <t>MATHEW LITTLE</t>
  </si>
  <si>
    <t>FRANCISCO LOPEZ</t>
  </si>
  <si>
    <t>KEVIN MEYER</t>
  </si>
  <si>
    <t>WAYNE SANDERS</t>
  </si>
  <si>
    <t>William Taylor</t>
  </si>
  <si>
    <t xml:space="preserve">JOSEPH VANELLA </t>
  </si>
  <si>
    <t>JIMMIE WARE</t>
  </si>
  <si>
    <t>SONNY WASHINGTON</t>
  </si>
  <si>
    <t>DANIEL XIQUES</t>
  </si>
  <si>
    <t xml:space="preserve">JOSEPH GARRIS </t>
  </si>
  <si>
    <t>WILLIAM OESE</t>
  </si>
  <si>
    <t>IGNACIO BARRIENTOS</t>
  </si>
  <si>
    <t>BUILDING AND GROUNDS</t>
  </si>
  <si>
    <t>JEREMY ROBINS</t>
  </si>
  <si>
    <t>FELICIA FRAULO</t>
  </si>
  <si>
    <t>RECREATION</t>
  </si>
  <si>
    <t>DEBRA REUTER</t>
  </si>
  <si>
    <t>JUDITH SALING</t>
  </si>
  <si>
    <t>BERNARD MEYER</t>
  </si>
  <si>
    <t>PARKS AND BEACHES</t>
  </si>
  <si>
    <t>RICHARD SALOOM</t>
  </si>
  <si>
    <t>JORDAN WILSON</t>
  </si>
  <si>
    <t>PAMELA CASTLE</t>
  </si>
  <si>
    <t>CONSTRUCTION</t>
  </si>
  <si>
    <t>KIMBERLY ERICKSON</t>
  </si>
  <si>
    <t>GIANNA PERRONE</t>
  </si>
  <si>
    <t>MARC PANZITTA</t>
  </si>
  <si>
    <t>DOUGLAS MOHR</t>
  </si>
  <si>
    <t>NICOLE CRINCOLE-URCINOLE</t>
  </si>
  <si>
    <t>C2 CARING FOR SELF/ANOTHER 2/3 PAY</t>
  </si>
  <si>
    <t>C2</t>
  </si>
  <si>
    <t>C3</t>
  </si>
  <si>
    <t>C2 &amp;C3</t>
  </si>
  <si>
    <t>C4</t>
  </si>
  <si>
    <t>JILL BRELSFORD</t>
  </si>
  <si>
    <t>SEAN SHEDDEN</t>
  </si>
  <si>
    <t>CURT STITCHER</t>
  </si>
  <si>
    <t>TED MCFADDEN</t>
  </si>
  <si>
    <t>EXTRA DISINFECTING/GARBAGE</t>
  </si>
  <si>
    <t xml:space="preserve">MONITORING MASK WEARING OCCUPANCY ETC. </t>
  </si>
  <si>
    <t>EMMA SCHASTNY</t>
  </si>
  <si>
    <t>Veronica Bonnelle</t>
  </si>
  <si>
    <t>AMBER SCHOTT</t>
  </si>
  <si>
    <t>GIANNA RUSSO</t>
  </si>
  <si>
    <t>TAYLOR BRANCO</t>
  </si>
  <si>
    <t>Danielle Irey</t>
  </si>
  <si>
    <t>ORDERING/ORGANIZING SUPPLIES FOR COVID (PPE, BARRIERS ETC)</t>
  </si>
  <si>
    <t>PROCESSING W/C CLAIMS/INS</t>
  </si>
  <si>
    <t>PAYROLL REGISTER</t>
  </si>
  <si>
    <t>Darrel Ward</t>
  </si>
  <si>
    <t>GARBAGE REMOVAL/SANITIZING FOGGING</t>
  </si>
  <si>
    <t>ANTHONY ROSSETTI</t>
  </si>
  <si>
    <t>SPRAYING/FOGGING/SANITIZING</t>
  </si>
  <si>
    <t>03/01/20-9/30/2020</t>
  </si>
  <si>
    <t>3/1/2020-09/30/20</t>
  </si>
  <si>
    <t>03/01/20-09/30/20</t>
  </si>
  <si>
    <t xml:space="preserve">ATTENDANCE TRANSACTION REPORT/DEPT HEAD SPREADSHEET </t>
  </si>
  <si>
    <t>SPREADSHEET/PAYROLL REGISTER/NJ HEALTH BENEFITS REPORT</t>
  </si>
  <si>
    <t>Karin DiMichele</t>
  </si>
  <si>
    <t xml:space="preserve">GEORGE DOHN </t>
  </si>
  <si>
    <t>SCOTT SELBY</t>
  </si>
  <si>
    <t>JAMIE PARKS</t>
  </si>
  <si>
    <t>MELANIE PARKS</t>
  </si>
  <si>
    <t>KEVIN SANTUCCI</t>
  </si>
  <si>
    <t>MICHAEL TIER</t>
  </si>
  <si>
    <t>DEPT HEAD SPREADSHEET/memo 2020-196</t>
  </si>
  <si>
    <t>DEPT HEAD SPREADSHEET/memo 2020-197</t>
  </si>
  <si>
    <t>DEPT HEAD SPREADSHEET/memo 2020-198</t>
  </si>
  <si>
    <t>DEPT HEAD SPREADSHEET/memo 2020-199</t>
  </si>
  <si>
    <t>DEPT HEAD SPREADSHEET/memo 2020-200</t>
  </si>
  <si>
    <t>DEPT HEAD SPREADSHEET/memo 2020-201</t>
  </si>
  <si>
    <t>DEPT HEAD SPREADSHEET/memo 2020-202</t>
  </si>
  <si>
    <t>DEPT HEAD SPREADSHEET/memo 2020-203</t>
  </si>
  <si>
    <t>DEPT HEAD SPREADSHEET/memo 2020-204</t>
  </si>
  <si>
    <t>DEPT HEAD SPREADSHEET/memo 2020-205</t>
  </si>
  <si>
    <t>DEPT HEAD SPREADSHEET/memo 2020-206</t>
  </si>
  <si>
    <t>DEPT HEAD SPREADSHEET/memo 2020-207</t>
  </si>
  <si>
    <t>DEPT HEAD SPREADSHEET/memo 2020-208</t>
  </si>
  <si>
    <t>DEPT HEAD SPREADSHEET/memo 2020-209</t>
  </si>
  <si>
    <t>DEPT HEAD SPREADSHEET/memo 2020-210</t>
  </si>
  <si>
    <t>DEPT HEAD SPREADSHEET/memo 2020-211</t>
  </si>
  <si>
    <t>DEPT HEAD SPREADSHEET/memo 2020-212</t>
  </si>
  <si>
    <t>DEPT HEAD SPREADSHEET/memo 2020-213</t>
  </si>
  <si>
    <t>DEPT HEAD SPREADSHEET/memo 2020-214</t>
  </si>
  <si>
    <t>DEPT HEAD SPREADSHEET/memo 2020-215</t>
  </si>
  <si>
    <t>DEPT HEAD SPREADSHEET/memo 2020-216</t>
  </si>
  <si>
    <t>DEPT HEAD SPREADSHEET/memo 2020-217</t>
  </si>
  <si>
    <t>DEPT HEAD SPREADSHEET/memo 2020-218</t>
  </si>
  <si>
    <t>DEPT HEAD SPREADSHEET/memo 2020-219</t>
  </si>
  <si>
    <t>DEPT HEAD SPREADSHEET/memo 2020-220</t>
  </si>
  <si>
    <t>DEPT HEAD SPREADSHEET/memo 2020-221</t>
  </si>
  <si>
    <t>DEPT HEAD SPREADSHEET/memo 2020-222</t>
  </si>
  <si>
    <t>DEPT HEAD SPREADSHEET/memo 2020-223</t>
  </si>
  <si>
    <t>DEPT HEAD SPREADSHEET/memo 2020-224</t>
  </si>
  <si>
    <t>DEPT HEAD SPREADSHEET/memo 2020-225</t>
  </si>
  <si>
    <t>DEPT HEAD SPREADSHEET/memo 2020-226</t>
  </si>
  <si>
    <t>DEPT HEAD SPREADSHEET/memo 2020-227</t>
  </si>
  <si>
    <t>DEPT HEAD SPREADSHEET/memo 2020-228</t>
  </si>
  <si>
    <t>DEPT HEAD SPREADSHEET/memo 2020-229</t>
  </si>
  <si>
    <t>DEPT HEAD SPREADSHEET/memo 2020-230</t>
  </si>
  <si>
    <t>DEPT HEAD SPREADSHEET/memo 2020-231</t>
  </si>
  <si>
    <t>DEPT HEAD SPREADSHEET/memo 2020-232</t>
  </si>
  <si>
    <t>DEPT HEAD SPREADSHEET/memo 2020-233</t>
  </si>
  <si>
    <t>DEPT HEAD SPREADSHEET/memo 2020-234</t>
  </si>
  <si>
    <t>DEPT HEAD SPREADSHEET/memo 2020-235</t>
  </si>
  <si>
    <t>DEPT HEAD SPREADSHEET/memo 2020-236</t>
  </si>
  <si>
    <t>DEPT HEAD SPREADSHEET/memo 2020-237</t>
  </si>
  <si>
    <t>DEPT HEAD SPREADSHEET/memo 2020-238</t>
  </si>
  <si>
    <t>DEPT HEAD SPREADSHEET/memo 2020-239</t>
  </si>
  <si>
    <t>DEPT HEAD SPREADSHEET/memo 2020-240</t>
  </si>
  <si>
    <t>DEPT HEAD SPREADSHEET/memo 2020-241</t>
  </si>
  <si>
    <t>DEPT HEAD SPREADSHEET/memo 2020-242</t>
  </si>
  <si>
    <t>MANAGING COVID-19 RESPONSE IN BERKELEY TWP</t>
  </si>
  <si>
    <t xml:space="preserve">JERRY BACON </t>
  </si>
  <si>
    <t>MISTY BORKOWSKI</t>
  </si>
  <si>
    <t xml:space="preserve">SHAWN BOWENS </t>
  </si>
  <si>
    <t>JACOB CAMARAZA</t>
  </si>
  <si>
    <t>ANTHONY CEGLIE</t>
  </si>
  <si>
    <t>KRISTENA COLLINS</t>
  </si>
  <si>
    <t>DEBRA COURTNEY</t>
  </si>
  <si>
    <t>WILLIAM CULLEN</t>
  </si>
  <si>
    <t>Ryan Drivanos</t>
  </si>
  <si>
    <t>WALTER DUDLEY</t>
  </si>
  <si>
    <t>ROBERT FLANEGAN</t>
  </si>
  <si>
    <t>MOLLY GRAFF</t>
  </si>
  <si>
    <t>GABRIELLE GUERRA</t>
  </si>
  <si>
    <t xml:space="preserve">JAMES HORN </t>
  </si>
  <si>
    <t>ROBERT KENNEDY</t>
  </si>
  <si>
    <t>ZACH KOLAS</t>
  </si>
  <si>
    <t xml:space="preserve">PETER LAROCCA </t>
  </si>
  <si>
    <t>CRYSTAL LEARY</t>
  </si>
  <si>
    <t>SEAN MORTIMER</t>
  </si>
  <si>
    <t>TIMOTHY PIZZELLA</t>
  </si>
  <si>
    <t xml:space="preserve">MICHAEL PTASZENSKI </t>
  </si>
  <si>
    <t>JONATHON PUGLISI</t>
  </si>
  <si>
    <t>VANESSA ROESTTI</t>
  </si>
  <si>
    <t>JUSTIN SONNENFIELD</t>
  </si>
  <si>
    <t>DREW SORENSEN</t>
  </si>
  <si>
    <t>MATTHEW SYPNIEWSKI</t>
  </si>
  <si>
    <t>TYLER SYPNIEWSKI</t>
  </si>
  <si>
    <t>ERNIE VELEZ</t>
  </si>
  <si>
    <t>JAMEY WEBER</t>
  </si>
  <si>
    <t>MICHAEL ZILAVETZ</t>
  </si>
  <si>
    <t>JAMES KELLY</t>
  </si>
  <si>
    <t xml:space="preserve">ANTHONY CEGILE </t>
  </si>
  <si>
    <t>JASON CHAIT</t>
  </si>
  <si>
    <t>NICOLE ECKERT</t>
  </si>
  <si>
    <t>PATRICK HANDLE</t>
  </si>
  <si>
    <t>JAMES HORN</t>
  </si>
  <si>
    <t>MARY JANE JOHNSON</t>
  </si>
  <si>
    <t>KYLE LIVESEY</t>
  </si>
  <si>
    <t>CHRIS MONANCO</t>
  </si>
  <si>
    <t>REBECCA PEPPER</t>
  </si>
  <si>
    <t>TONI ANN PETRO</t>
  </si>
  <si>
    <t>CONNOR QUINLAN</t>
  </si>
  <si>
    <t>ADAM REED</t>
  </si>
  <si>
    <t>THOMAS VAIL</t>
  </si>
  <si>
    <t>03/01/20-09/30/21</t>
  </si>
  <si>
    <t>03/01/20-09/30/22</t>
  </si>
  <si>
    <t>03/01/20-09/30/23</t>
  </si>
  <si>
    <t>03/01/20-09/30/24</t>
  </si>
  <si>
    <t>03/01/20-09/30/25</t>
  </si>
  <si>
    <t>03/01/20-09/30/26</t>
  </si>
  <si>
    <t>03/01/20-09/30/27</t>
  </si>
  <si>
    <t>03/01/20-09/30/28</t>
  </si>
  <si>
    <t>03/01/20-09/30/29</t>
  </si>
  <si>
    <t>03/01/20-09/30/30</t>
  </si>
  <si>
    <t>03/01/20-09/30/31</t>
  </si>
  <si>
    <t>03/01/20-09/30/32</t>
  </si>
  <si>
    <t>03/01/20-09/30/33</t>
  </si>
  <si>
    <t>03/01/20-09/30/34</t>
  </si>
  <si>
    <t>03/01/20-09/30/35</t>
  </si>
  <si>
    <t>03/01/20-09/30/36</t>
  </si>
  <si>
    <t>03/01/20-09/30/37</t>
  </si>
  <si>
    <t>03/01/20-09/30/38</t>
  </si>
  <si>
    <t>03/01/20-09/30/39</t>
  </si>
  <si>
    <t>03/01/20-09/30/40</t>
  </si>
  <si>
    <t>03/01/20-09/30/41</t>
  </si>
  <si>
    <t>EMS</t>
  </si>
  <si>
    <t>EMS STRAIGHT TIME COVERAGE</t>
  </si>
  <si>
    <t>POLICE/EMS OVERTIME DUE TO COVID</t>
  </si>
  <si>
    <t>DEPT HEAD SPREADSHEET/LEDGERS/MEMO</t>
  </si>
  <si>
    <t>Lissette Nieves</t>
  </si>
  <si>
    <t>COVERAGE FOR DISPATCH- RELOCATED FROM THE MUNICIPAL BUILDING</t>
  </si>
  <si>
    <t>Frederick Ebenau</t>
  </si>
  <si>
    <t>EXCEL SPREADSHEET FROM DEPT HEAD</t>
  </si>
  <si>
    <t>GINA RUSSO</t>
  </si>
  <si>
    <t>HR DIRECTOR</t>
  </si>
  <si>
    <t>JOHN CAMERA</t>
  </si>
  <si>
    <t>ADMINISTRATOR</t>
  </si>
  <si>
    <t>POLICE SRO</t>
  </si>
  <si>
    <t>ADMIN Rec/covering covid</t>
  </si>
  <si>
    <t>POLICE LIEUTENANT</t>
  </si>
  <si>
    <t>POLICE DISPATCHER</t>
  </si>
  <si>
    <t>POLICE Detective OEM coordinator</t>
  </si>
  <si>
    <t xml:space="preserve">POLICE Deputy Chief </t>
  </si>
  <si>
    <t>ADMIN</t>
  </si>
  <si>
    <t xml:space="preserve">POLICE CHIEF </t>
  </si>
  <si>
    <t>FINANCE CFO/ASST ADMINISTRATOR</t>
  </si>
  <si>
    <t>POLICE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</si>
</sst>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(0\)"/>
  </numFmts>
  <fonts count="1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b/>
      <u/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DF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FFE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double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theme="0" tint="-0.14996795556505021"/>
      </bottom>
      <diagonal/>
    </border>
    <border>
      <left/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indexed="64"/>
      </right>
      <top style="thin">
        <color theme="0" tint="-0.14996795556505021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theme="0" tint="-0.249977111117893"/>
      </right>
      <top/>
      <bottom/>
      <diagonal/>
    </border>
    <border>
      <left style="double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double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 applyProtection="1">
      <protection locked="0"/>
    </xf>
    <xf numFmtId="0" fontId="0" fillId="9" borderId="38" xfId="0" applyFont="1" applyFill="1" applyBorder="1" applyAlignment="1" applyProtection="1">
      <alignment horizontal="center" vertical="center" wrapText="1"/>
      <protection locked="0"/>
    </xf>
    <xf numFmtId="0" fontId="4" fillId="2" borderId="0" xfId="0" applyNumberFormat="1" applyFont="1" applyFill="1" applyBorder="1" applyAlignment="1" applyProtection="1">
      <alignment horizontal="left" vertical="center" wrapText="1" indent="1"/>
      <protection locked="0"/>
    </xf>
    <xf numFmtId="0" fontId="0" fillId="2" borderId="0" xfId="0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9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6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ont="1" applyAlignment="1" applyProtection="1">
      <alignment horizontal="left" vertical="center" indent="1"/>
      <protection locked="0"/>
    </xf>
    <xf numFmtId="0" fontId="0" fillId="9" borderId="39" xfId="0" applyFont="1" applyFill="1" applyBorder="1" applyAlignment="1" applyProtection="1">
      <alignment horizontal="center" vertical="center" wrapText="1"/>
      <protection locked="0"/>
    </xf>
    <xf numFmtId="0" fontId="0" fillId="5" borderId="10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5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64" fontId="0" fillId="0" borderId="37" xfId="0" applyNumberFormat="1" applyBorder="1" applyAlignment="1" applyProtection="1">
      <alignment horizont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0" fillId="0" borderId="0" xfId="0" applyFont="1" applyProtection="1"/>
    <xf numFmtId="0" fontId="5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 wrapText="1"/>
    </xf>
    <xf numFmtId="44" fontId="0" fillId="6" borderId="0" xfId="1" applyFont="1" applyFill="1" applyBorder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14" fontId="6" fillId="4" borderId="4" xfId="0" applyNumberFormat="1" applyFont="1" applyFill="1" applyBorder="1" applyAlignment="1" applyProtection="1">
      <alignment vertical="top" wrapText="1"/>
    </xf>
    <xf numFmtId="44" fontId="6" fillId="4" borderId="4" xfId="1" applyFont="1" applyFill="1" applyBorder="1" applyAlignment="1" applyProtection="1">
      <alignment vertical="top" wrapText="1"/>
    </xf>
    <xf numFmtId="0" fontId="0" fillId="0" borderId="8" xfId="0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43" xfId="0" applyBorder="1"/>
    <xf numFmtId="0" fontId="0" fillId="5" borderId="26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18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30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27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19" xfId="1" applyNumberFormat="1" applyFont="1" applyFill="1" applyBorder="1" applyAlignment="1" applyProtection="1">
      <alignment horizontal="left" vertical="center" wrapText="1" indent="1"/>
      <protection locked="0"/>
    </xf>
    <xf numFmtId="0" fontId="9" fillId="3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9" fillId="0" borderId="41" xfId="0" applyFont="1" applyFill="1" applyBorder="1" applyAlignment="1" applyProtection="1">
      <alignment horizontal="left" vertical="top" wrapText="1"/>
    </xf>
    <xf numFmtId="0" fontId="0" fillId="0" borderId="0" xfId="0" applyFont="1" applyFill="1" applyProtection="1"/>
    <xf numFmtId="0" fontId="0" fillId="0" borderId="41" xfId="0" applyBorder="1" applyAlignment="1" applyProtection="1">
      <alignment horizontal="center"/>
    </xf>
    <xf numFmtId="164" fontId="0" fillId="0" borderId="20" xfId="0" applyNumberFormat="1" applyBorder="1" applyAlignment="1" applyProtection="1">
      <alignment horizontal="center"/>
    </xf>
    <xf numFmtId="164" fontId="0" fillId="0" borderId="23" xfId="0" applyNumberFormat="1" applyBorder="1" applyAlignment="1" applyProtection="1">
      <alignment horizontal="center"/>
    </xf>
    <xf numFmtId="164" fontId="0" fillId="0" borderId="22" xfId="0" applyNumberFormat="1" applyBorder="1" applyAlignment="1" applyProtection="1">
      <alignment horizontal="center"/>
    </xf>
    <xf numFmtId="164" fontId="0" fillId="0" borderId="36" xfId="0" applyNumberFormat="1" applyBorder="1" applyAlignment="1" applyProtection="1">
      <alignment horizontal="center"/>
    </xf>
    <xf numFmtId="0" fontId="5" fillId="0" borderId="15" xfId="0" applyFont="1" applyBorder="1" applyAlignment="1" applyProtection="1">
      <alignment horizontal="left" vertical="center" wrapText="1"/>
    </xf>
    <xf numFmtId="0" fontId="5" fillId="0" borderId="4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8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14" fontId="6" fillId="4" borderId="24" xfId="0" applyNumberFormat="1" applyFont="1" applyFill="1" applyBorder="1" applyAlignment="1" applyProtection="1">
      <alignment vertical="top" wrapText="1"/>
    </xf>
    <xf numFmtId="44" fontId="6" fillId="4" borderId="24" xfId="1" applyFont="1" applyFill="1" applyBorder="1" applyAlignment="1" applyProtection="1">
      <alignment vertical="top" wrapText="1"/>
    </xf>
    <xf numFmtId="44" fontId="0" fillId="6" borderId="31" xfId="1" applyFont="1" applyFill="1" applyBorder="1" applyAlignment="1" applyProtection="1">
      <alignment vertical="center" wrapText="1"/>
    </xf>
    <xf numFmtId="43" fontId="0" fillId="5" borderId="6" xfId="3" applyFont="1" applyFill="1" applyBorder="1" applyAlignment="1" applyProtection="1">
      <alignment horizontal="left" vertical="center" wrapText="1" indent="1"/>
      <protection locked="0"/>
    </xf>
    <xf numFmtId="43" fontId="0" fillId="5" borderId="5" xfId="3" applyFont="1" applyFill="1" applyBorder="1" applyAlignment="1" applyProtection="1">
      <alignment horizontal="left" vertical="center" wrapText="1" indent="1"/>
      <protection locked="0"/>
    </xf>
    <xf numFmtId="43" fontId="0" fillId="7" borderId="7" xfId="3" applyFont="1" applyFill="1" applyBorder="1" applyAlignment="1" applyProtection="1">
      <alignment vertical="center" wrapText="1"/>
    </xf>
    <xf numFmtId="43" fontId="0" fillId="0" borderId="0" xfId="3" applyFont="1" applyProtection="1">
      <protection locked="0"/>
    </xf>
    <xf numFmtId="14" fontId="0" fillId="0" borderId="0" xfId="0" applyNumberFormat="1" applyFont="1" applyProtection="1">
      <protection locked="0"/>
    </xf>
    <xf numFmtId="14" fontId="0" fillId="5" borderId="29" xfId="1" applyNumberFormat="1" applyFont="1" applyFill="1" applyBorder="1" applyAlignment="1" applyProtection="1">
      <alignment horizontal="left" vertical="center" wrapText="1" indent="1"/>
      <protection locked="0"/>
    </xf>
    <xf numFmtId="14" fontId="0" fillId="5" borderId="30" xfId="1" applyNumberFormat="1" applyFont="1" applyFill="1" applyBorder="1" applyAlignment="1" applyProtection="1">
      <alignment horizontal="left" vertical="center" wrapText="1" indent="1"/>
      <protection locked="0"/>
    </xf>
    <xf numFmtId="14" fontId="0" fillId="5" borderId="31" xfId="1" applyNumberFormat="1" applyFont="1" applyFill="1" applyBorder="1" applyAlignment="1" applyProtection="1">
      <alignment horizontal="left" vertical="center" wrapText="1" indent="1"/>
      <protection locked="0"/>
    </xf>
    <xf numFmtId="14" fontId="0" fillId="6" borderId="32" xfId="1" applyNumberFormat="1" applyFont="1" applyFill="1" applyBorder="1" applyAlignment="1" applyProtection="1">
      <alignment vertical="center" wrapText="1"/>
    </xf>
    <xf numFmtId="43" fontId="0" fillId="6" borderId="0" xfId="3" applyFont="1" applyFill="1" applyBorder="1" applyAlignment="1" applyProtection="1">
      <alignment vertical="center" wrapText="1"/>
    </xf>
    <xf numFmtId="43" fontId="0" fillId="5" borderId="16" xfId="3" applyFont="1" applyFill="1" applyBorder="1" applyAlignment="1" applyProtection="1">
      <alignment horizontal="left" vertical="center" wrapText="1" indent="1"/>
      <protection locked="0"/>
    </xf>
    <xf numFmtId="43" fontId="0" fillId="5" borderId="17" xfId="3" applyFont="1" applyFill="1" applyBorder="1" applyAlignment="1" applyProtection="1">
      <alignment horizontal="left" vertical="center" wrapText="1" indent="1"/>
      <protection locked="0"/>
    </xf>
    <xf numFmtId="43" fontId="0" fillId="5" borderId="34" xfId="3" applyFont="1" applyFill="1" applyBorder="1" applyAlignment="1" applyProtection="1">
      <alignment horizontal="left" vertical="center" wrapText="1" indent="1"/>
      <protection locked="0"/>
    </xf>
    <xf numFmtId="43" fontId="0" fillId="5" borderId="9" xfId="3" applyFont="1" applyFill="1" applyBorder="1" applyAlignment="1" applyProtection="1">
      <alignment horizontal="left" vertical="center" wrapText="1" indent="1"/>
      <protection locked="0"/>
    </xf>
    <xf numFmtId="43" fontId="0" fillId="5" borderId="10" xfId="3" applyFont="1" applyFill="1" applyBorder="1" applyAlignment="1" applyProtection="1">
      <alignment horizontal="left" vertical="center" wrapText="1" indent="1"/>
      <protection locked="0"/>
    </xf>
    <xf numFmtId="43" fontId="0" fillId="5" borderId="18" xfId="3" applyFont="1" applyFill="1" applyBorder="1" applyAlignment="1" applyProtection="1">
      <alignment horizontal="left" vertical="center" wrapText="1" indent="1"/>
      <protection locked="0"/>
    </xf>
    <xf numFmtId="43" fontId="0" fillId="5" borderId="35" xfId="3" applyFont="1" applyFill="1" applyBorder="1" applyAlignment="1" applyProtection="1">
      <alignment horizontal="left" vertical="center" wrapText="1" indent="1"/>
      <protection locked="0"/>
    </xf>
    <xf numFmtId="43" fontId="0" fillId="5" borderId="19" xfId="3" applyFont="1" applyFill="1" applyBorder="1" applyAlignment="1" applyProtection="1">
      <alignment horizontal="left" vertical="center" wrapText="1" indent="1"/>
      <protection locked="0"/>
    </xf>
    <xf numFmtId="10" fontId="0" fillId="6" borderId="0" xfId="2" applyNumberFormat="1" applyFont="1" applyFill="1" applyBorder="1" applyAlignment="1" applyProtection="1">
      <alignment vertical="center" wrapText="1"/>
    </xf>
    <xf numFmtId="10" fontId="0" fillId="0" borderId="0" xfId="2" applyNumberFormat="1" applyFont="1" applyProtection="1">
      <protection locked="0"/>
    </xf>
    <xf numFmtId="0" fontId="9" fillId="3" borderId="0" xfId="0" applyFont="1" applyFill="1" applyBorder="1" applyAlignment="1" applyProtection="1">
      <alignment horizontal="left" vertical="center" indent="6"/>
    </xf>
    <xf numFmtId="164" fontId="0" fillId="0" borderId="32" xfId="0" applyNumberFormat="1" applyBorder="1" applyAlignment="1" applyProtection="1">
      <alignment horizontal="center"/>
    </xf>
    <xf numFmtId="164" fontId="0" fillId="0" borderId="46" xfId="0" applyNumberFormat="1" applyBorder="1" applyAlignment="1" applyProtection="1">
      <alignment horizontal="center"/>
    </xf>
    <xf numFmtId="0" fontId="5" fillId="0" borderId="47" xfId="0" applyFont="1" applyBorder="1" applyAlignment="1" applyProtection="1">
      <alignment horizontal="center" vertical="center" wrapText="1"/>
    </xf>
    <xf numFmtId="44" fontId="6" fillId="4" borderId="33" xfId="1" applyFont="1" applyFill="1" applyBorder="1" applyAlignment="1" applyProtection="1">
      <alignment vertical="top" wrapText="1"/>
    </xf>
    <xf numFmtId="0" fontId="0" fillId="5" borderId="48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49" xfId="1" applyNumberFormat="1" applyFont="1" applyFill="1" applyBorder="1" applyAlignment="1" applyProtection="1">
      <alignment horizontal="left" vertical="center" wrapText="1" indent="1"/>
      <protection locked="0"/>
    </xf>
    <xf numFmtId="10" fontId="0" fillId="6" borderId="44" xfId="2" applyNumberFormat="1" applyFont="1" applyFill="1" applyBorder="1" applyAlignment="1" applyProtection="1">
      <alignment vertical="center" wrapText="1"/>
    </xf>
    <xf numFmtId="164" fontId="0" fillId="0" borderId="50" xfId="0" applyNumberFormat="1" applyBorder="1" applyAlignment="1" applyProtection="1">
      <alignment horizontal="center"/>
    </xf>
    <xf numFmtId="10" fontId="0" fillId="7" borderId="18" xfId="2" applyNumberFormat="1" applyFont="1" applyFill="1" applyBorder="1" applyAlignment="1" applyProtection="1">
      <alignment horizontal="left" vertical="center" wrapText="1" indent="1"/>
    </xf>
    <xf numFmtId="43" fontId="0" fillId="7" borderId="18" xfId="1" applyNumberFormat="1" applyFont="1" applyFill="1" applyBorder="1" applyAlignment="1" applyProtection="1">
      <alignment horizontal="left" vertical="center" wrapText="1" indent="1"/>
    </xf>
    <xf numFmtId="43" fontId="0" fillId="7" borderId="6" xfId="3" applyFont="1" applyFill="1" applyBorder="1" applyAlignment="1" applyProtection="1">
      <alignment horizontal="left" vertical="center" wrapText="1" indent="1"/>
    </xf>
    <xf numFmtId="43" fontId="0" fillId="7" borderId="51" xfId="3" applyFont="1" applyFill="1" applyBorder="1" applyAlignment="1" applyProtection="1">
      <alignment horizontal="left" vertical="center" wrapText="1" indent="1"/>
    </xf>
    <xf numFmtId="0" fontId="0" fillId="5" borderId="52" xfId="1" applyNumberFormat="1" applyFont="1" applyFill="1" applyBorder="1" applyAlignment="1" applyProtection="1">
      <alignment horizontal="left" vertical="center" wrapText="1" indent="1"/>
      <protection locked="0"/>
    </xf>
    <xf numFmtId="0" fontId="0" fillId="5" borderId="53" xfId="1" applyNumberFormat="1" applyFont="1" applyFill="1" applyBorder="1" applyAlignment="1" applyProtection="1">
      <alignment horizontal="left" vertical="center" wrapText="1" indent="1"/>
      <protection locked="0"/>
    </xf>
    <xf numFmtId="0" fontId="0" fillId="10" borderId="10" xfId="1" applyNumberFormat="1" applyFont="1" applyFill="1" applyBorder="1" applyAlignment="1" applyProtection="1">
      <alignment horizontal="left" vertical="center" wrapText="1" indent="1"/>
      <protection locked="0"/>
    </xf>
    <xf numFmtId="0" fontId="0" fillId="10" borderId="10" xfId="0" applyFont="1" applyFill="1" applyBorder="1" applyProtection="1">
      <protection locked="0"/>
    </xf>
    <xf numFmtId="4" fontId="0" fillId="5" borderId="5" xfId="3" applyNumberFormat="1" applyFont="1" applyFill="1" applyBorder="1" applyAlignment="1" applyProtection="1">
      <alignment horizontal="left" vertical="center" wrapText="1" indent="1"/>
      <protection locked="0"/>
    </xf>
    <xf numFmtId="0" fontId="0" fillId="10" borderId="19" xfId="0" applyFont="1" applyFill="1" applyBorder="1" applyProtection="1">
      <protection locked="0"/>
    </xf>
    <xf numFmtId="0" fontId="7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8" borderId="33" xfId="0" applyFont="1" applyFill="1" applyBorder="1" applyAlignment="1" applyProtection="1">
      <alignment horizontal="center" vertical="center" wrapText="1"/>
    </xf>
    <xf numFmtId="0" fontId="10" fillId="8" borderId="4" xfId="0" applyFont="1" applyFill="1" applyBorder="1" applyAlignment="1" applyProtection="1">
      <alignment horizontal="center" vertical="center" wrapText="1"/>
    </xf>
    <xf numFmtId="0" fontId="10" fillId="8" borderId="24" xfId="0" applyFont="1" applyFill="1" applyBorder="1" applyAlignment="1" applyProtection="1">
      <alignment horizontal="center" vertical="center" wrapText="1"/>
    </xf>
    <xf numFmtId="0" fontId="10" fillId="9" borderId="45" xfId="0" applyFont="1" applyFill="1" applyBorder="1" applyAlignment="1" applyProtection="1">
      <alignment horizontal="center" vertical="center" wrapText="1"/>
    </xf>
    <xf numFmtId="0" fontId="10" fillId="9" borderId="3" xfId="0" applyFont="1" applyFill="1" applyBorder="1" applyAlignment="1" applyProtection="1">
      <alignment horizontal="center" vertical="center" wrapText="1"/>
    </xf>
    <xf numFmtId="0" fontId="10" fillId="9" borderId="28" xfId="0" applyFont="1" applyFill="1" applyBorder="1" applyAlignment="1" applyProtection="1">
      <alignment horizontal="center" vertical="center" wrapText="1"/>
    </xf>
    <xf numFmtId="0" fontId="10" fillId="9" borderId="33" xfId="0" applyFont="1" applyFill="1" applyBorder="1" applyAlignment="1" applyProtection="1">
      <alignment horizontal="center" vertical="center" wrapText="1"/>
    </xf>
    <xf numFmtId="0" fontId="10" fillId="9" borderId="4" xfId="0" applyFont="1" applyFill="1" applyBorder="1" applyAlignment="1" applyProtection="1">
      <alignment horizontal="center" vertical="center" wrapText="1"/>
    </xf>
    <xf numFmtId="0" fontId="10" fillId="9" borderId="24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5" borderId="54" xfId="1" applyNumberFormat="1" applyFont="1" applyFill="1" applyBorder="1" applyAlignment="1" applyProtection="1">
      <alignment horizontal="left" vertical="center" wrapText="1" indent="1"/>
      <protection locked="0"/>
    </xf>
    <xf numFmtId="4" fontId="0" fillId="5" borderId="34" xfId="3" applyNumberFormat="1" applyFont="1" applyFill="1" applyBorder="1" applyAlignment="1" applyProtection="1">
      <alignment horizontal="left" vertical="center" wrapText="1" indent="1"/>
      <protection locked="0"/>
    </xf>
    <xf numFmtId="39" fontId="1" fillId="10" borderId="19" xfId="4" applyNumberFormat="1" applyFill="1" applyBorder="1"/>
    <xf numFmtId="43" fontId="0" fillId="5" borderId="0" xfId="3" applyFont="1" applyFill="1" applyBorder="1" applyAlignment="1" applyProtection="1">
      <alignment horizontal="left" vertical="center" wrapText="1" indent="1"/>
      <protection locked="0"/>
    </xf>
  </cellXfs>
  <cellStyles count="9">
    <cellStyle name="Comma" xfId="3" builtinId="3"/>
    <cellStyle name="Comma 2" xfId="8"/>
    <cellStyle name="Currency" xfId="1" builtinId="4"/>
    <cellStyle name="Currency 2" xfId="6"/>
    <cellStyle name="Normal" xfId="0" builtinId="0"/>
    <cellStyle name="Normal 2" xfId="5"/>
    <cellStyle name="Normal 3" xfId="4"/>
    <cellStyle name="Percent" xfId="2" builtinId="5"/>
    <cellStyle name="Percent 2" xfId="7"/>
  </cellStyles>
  <dxfs count="0"/>
  <tableStyles count="0" defaultTableStyle="TableStyleMedium9" defaultPivotStyle="PivotStyleLight16"/>
  <colors>
    <mruColors>
      <color rgb="FFD9FFEA"/>
      <color rgb="FFDDF0FF"/>
      <color rgb="FFE7F5D7"/>
      <color rgb="FFD0EB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132521</xdr:colOff>
      <xdr:row>0</xdr:row>
      <xdr:rowOff>82826</xdr:rowOff>
    </xdr:from>
    <xdr:to>
      <xdr:col>0</xdr:col>
      <xdr:colOff>600416</xdr:colOff>
      <xdr:row>0</xdr:row>
      <xdr:rowOff>550721</xdr:rowOff>
    </xdr:to>
    <xdr:pic>
      <xdr:nvPicPr>
        <xdr:cNvPr id="3" name="Picture 2" descr="RCE of Ocean County">
          <a:extLst>
            <a:ext uri="{FF2B5EF4-FFF2-40B4-BE49-F238E27FC236}">
              <a16:creationId xmlns:a16="http://schemas.microsoft.com/office/drawing/2014/main" xmlns="" id="{26211DC4-DCA0-4BD9-96F7-DC33A5ED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1" y="82826"/>
          <a:ext cx="467895" cy="467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0"/>
  <sheetViews>
    <sheetView showGridLines="0" tabSelected="1" zoomScale="50" zoomScaleNormal="50" workbookViewId="0">
      <pane ySplit="4" topLeftCell="A5" activePane="bottomLeft" state="frozen"/>
      <selection activeCell="M3" sqref="M3"/>
      <selection pane="bottomLeft" activeCell="G19" sqref="G19"/>
    </sheetView>
  </sheetViews>
  <sheetFormatPr defaultColWidth="8.77734375" defaultRowHeight="15" x14ac:dyDescent="0.2"/>
  <cols>
    <col min="1" max="1" width="16" style="1" customWidth="1"/>
    <col min="2" max="2" width="25.44140625" style="1" customWidth="1"/>
    <col min="3" max="3" width="29.77734375" style="1" customWidth="1"/>
    <col min="4" max="4" width="36.5546875" style="1" customWidth="1"/>
    <col min="5" max="5" width="24.88671875" style="1" customWidth="1"/>
    <col min="6" max="6" width="24.21875" style="56" customWidth="1"/>
    <col min="7" max="7" width="19.21875" style="55" customWidth="1"/>
    <col min="8" max="8" width="23.33203125" style="55" customWidth="1"/>
    <col min="9" max="9" width="18.77734375" style="55" customWidth="1"/>
    <col min="10" max="10" width="24.77734375" style="55" customWidth="1"/>
    <col min="11" max="11" width="25.77734375" style="1" customWidth="1"/>
    <col min="12" max="12" width="25.109375" style="55" customWidth="1"/>
    <col min="13" max="13" width="31.109375" style="55" customWidth="1"/>
    <col min="14" max="14" width="28.5546875" style="55" customWidth="1"/>
    <col min="15" max="15" width="29.77734375" style="55" customWidth="1"/>
    <col min="16" max="16" width="34.109375" style="71" customWidth="1"/>
    <col min="17" max="17" width="33.6640625" style="1" customWidth="1"/>
    <col min="18" max="18" width="26.21875" style="1" customWidth="1"/>
    <col min="19" max="20" width="24.33203125" style="55" customWidth="1"/>
    <col min="21" max="21" width="29" style="1" customWidth="1"/>
    <col min="22" max="24" width="32.88671875" style="1" customWidth="1"/>
    <col min="25" max="25" width="36.21875" style="1" customWidth="1"/>
    <col min="26" max="26" width="39.77734375" style="1" customWidth="1"/>
    <col min="27" max="27" width="36.88671875" style="1" customWidth="1"/>
    <col min="28" max="16384" width="8.77734375" style="1"/>
  </cols>
  <sheetData>
    <row r="1" spans="1:27" s="17" customFormat="1" ht="48" customHeight="1" x14ac:dyDescent="0.2">
      <c r="A1" s="72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36" customFormat="1" ht="38.25" customHeight="1" x14ac:dyDescent="0.2">
      <c r="A2" s="34"/>
      <c r="B2" s="34"/>
      <c r="C2" s="35"/>
      <c r="D2" s="94" t="s">
        <v>2</v>
      </c>
      <c r="E2" s="94"/>
      <c r="F2" s="95"/>
      <c r="G2" s="100" t="s">
        <v>13</v>
      </c>
      <c r="H2" s="100"/>
      <c r="I2" s="100"/>
      <c r="J2" s="100"/>
      <c r="K2" s="101"/>
      <c r="L2" s="93" t="s">
        <v>15</v>
      </c>
      <c r="M2" s="94"/>
      <c r="N2" s="94"/>
      <c r="O2" s="94"/>
      <c r="P2" s="94"/>
      <c r="Q2" s="94"/>
      <c r="R2" s="95"/>
      <c r="S2" s="99" t="s">
        <v>31</v>
      </c>
      <c r="T2" s="100"/>
      <c r="U2" s="101"/>
      <c r="V2" s="93" t="s">
        <v>33</v>
      </c>
      <c r="W2" s="94"/>
      <c r="X2" s="95"/>
      <c r="Y2" s="96" t="s">
        <v>23</v>
      </c>
      <c r="Z2" s="97"/>
      <c r="AA2" s="98"/>
    </row>
    <row r="3" spans="1:27" s="12" customFormat="1" ht="20.25" customHeight="1" x14ac:dyDescent="0.2">
      <c r="A3" s="11"/>
      <c r="C3" s="37"/>
      <c r="D3" s="38">
        <v>1</v>
      </c>
      <c r="E3" s="38">
        <f>D3+1</f>
        <v>2</v>
      </c>
      <c r="F3" s="39">
        <f>E3+1</f>
        <v>3</v>
      </c>
      <c r="G3" s="38">
        <f t="shared" ref="G3:R3" si="0">F3+1</f>
        <v>4</v>
      </c>
      <c r="H3" s="40">
        <f t="shared" si="0"/>
        <v>5</v>
      </c>
      <c r="I3" s="40">
        <f t="shared" si="0"/>
        <v>6</v>
      </c>
      <c r="J3" s="41">
        <f t="shared" si="0"/>
        <v>7</v>
      </c>
      <c r="K3" s="39">
        <f t="shared" si="0"/>
        <v>8</v>
      </c>
      <c r="L3" s="38">
        <f t="shared" si="0"/>
        <v>9</v>
      </c>
      <c r="M3" s="40">
        <f t="shared" si="0"/>
        <v>10</v>
      </c>
      <c r="N3" s="40">
        <f t="shared" si="0"/>
        <v>11</v>
      </c>
      <c r="O3" s="40">
        <f t="shared" si="0"/>
        <v>12</v>
      </c>
      <c r="P3" s="40">
        <f t="shared" si="0"/>
        <v>13</v>
      </c>
      <c r="Q3" s="41">
        <f t="shared" si="0"/>
        <v>14</v>
      </c>
      <c r="R3" s="39">
        <f t="shared" si="0"/>
        <v>15</v>
      </c>
      <c r="S3" s="38">
        <f>R3+1</f>
        <v>16</v>
      </c>
      <c r="T3" s="80">
        <v>17</v>
      </c>
      <c r="U3" s="39">
        <f>S3+1</f>
        <v>17</v>
      </c>
      <c r="V3" s="38">
        <f>U3+1</f>
        <v>18</v>
      </c>
      <c r="W3" s="80">
        <f>V3+1</f>
        <v>19</v>
      </c>
      <c r="X3" s="39">
        <f t="shared" ref="X3:AA3" si="1">W3+1</f>
        <v>20</v>
      </c>
      <c r="Y3" s="74">
        <f t="shared" si="1"/>
        <v>21</v>
      </c>
      <c r="Z3" s="13">
        <f t="shared" si="1"/>
        <v>22</v>
      </c>
      <c r="AA3" s="73">
        <f t="shared" si="1"/>
        <v>23</v>
      </c>
    </row>
    <row r="4" spans="1:27" s="17" customFormat="1" ht="73.5" customHeight="1" x14ac:dyDescent="0.2">
      <c r="A4" s="42"/>
      <c r="B4" s="14"/>
      <c r="C4" s="43"/>
      <c r="D4" s="44" t="s">
        <v>1</v>
      </c>
      <c r="E4" s="44" t="s">
        <v>14</v>
      </c>
      <c r="F4" s="45" t="s">
        <v>30</v>
      </c>
      <c r="G4" s="46" t="s">
        <v>9</v>
      </c>
      <c r="H4" s="16" t="s">
        <v>10</v>
      </c>
      <c r="I4" s="16" t="s">
        <v>11</v>
      </c>
      <c r="J4" s="47" t="s">
        <v>12</v>
      </c>
      <c r="K4" s="48" t="s">
        <v>3</v>
      </c>
      <c r="L4" s="46" t="s">
        <v>16</v>
      </c>
      <c r="M4" s="16" t="s">
        <v>17</v>
      </c>
      <c r="N4" s="16" t="s">
        <v>18</v>
      </c>
      <c r="O4" s="16" t="s">
        <v>19</v>
      </c>
      <c r="P4" s="47" t="s">
        <v>26</v>
      </c>
      <c r="Q4" s="47" t="s">
        <v>20</v>
      </c>
      <c r="R4" s="48" t="s">
        <v>3</v>
      </c>
      <c r="S4" s="46" t="s">
        <v>21</v>
      </c>
      <c r="T4" s="15" t="s">
        <v>32</v>
      </c>
      <c r="U4" s="45" t="s">
        <v>3</v>
      </c>
      <c r="V4" s="46" t="s">
        <v>27</v>
      </c>
      <c r="W4" s="46" t="s">
        <v>34</v>
      </c>
      <c r="X4" s="45" t="s">
        <v>3</v>
      </c>
      <c r="Y4" s="75" t="s">
        <v>24</v>
      </c>
      <c r="Z4" s="16" t="s">
        <v>25</v>
      </c>
      <c r="AA4" s="45" t="s">
        <v>8</v>
      </c>
    </row>
    <row r="5" spans="1:27" s="17" customFormat="1" ht="96.75" customHeight="1" x14ac:dyDescent="0.2">
      <c r="A5" s="102" t="s">
        <v>22</v>
      </c>
      <c r="B5" s="103"/>
      <c r="C5" s="103"/>
      <c r="D5" s="22"/>
      <c r="E5" s="22"/>
      <c r="F5" s="49"/>
      <c r="G5" s="22"/>
      <c r="H5" s="23"/>
      <c r="I5" s="23"/>
      <c r="J5" s="23"/>
      <c r="K5" s="50"/>
      <c r="L5" s="23"/>
      <c r="M5" s="23"/>
      <c r="N5" s="23"/>
      <c r="O5" s="23"/>
      <c r="P5" s="23"/>
      <c r="Q5" s="23"/>
      <c r="R5" s="50"/>
      <c r="S5" s="23"/>
      <c r="T5" s="23"/>
      <c r="U5" s="50"/>
      <c r="V5" s="23"/>
      <c r="W5" s="23"/>
      <c r="X5" s="23"/>
      <c r="Y5" s="76"/>
      <c r="Z5" s="23"/>
      <c r="AA5" s="50"/>
    </row>
    <row r="6" spans="1:27" s="7" customFormat="1" ht="33" customHeight="1" x14ac:dyDescent="0.2">
      <c r="A6" s="2">
        <v>1</v>
      </c>
      <c r="B6" s="3"/>
      <c r="C6" s="4"/>
      <c r="D6" s="5" t="s">
        <v>222</v>
      </c>
      <c r="E6" s="5" t="s">
        <v>292</v>
      </c>
      <c r="F6" s="57">
        <v>43923</v>
      </c>
      <c r="G6" s="65">
        <v>80</v>
      </c>
      <c r="H6" s="52">
        <v>5690.78</v>
      </c>
      <c r="I6" s="52">
        <v>4</v>
      </c>
      <c r="J6" s="62">
        <v>443.22</v>
      </c>
      <c r="K6" s="28" t="s">
        <v>141</v>
      </c>
      <c r="L6" s="65"/>
      <c r="M6" s="52"/>
      <c r="N6" s="52">
        <v>4</v>
      </c>
      <c r="O6" s="52">
        <v>477.12</v>
      </c>
      <c r="P6" s="81">
        <f>SUM(M6+O6)/(H6+J6)</f>
        <v>7.7782849690251066E-2</v>
      </c>
      <c r="Q6" s="29" t="s">
        <v>273</v>
      </c>
      <c r="R6" s="28" t="s">
        <v>274</v>
      </c>
      <c r="S6" s="65">
        <f>SUM(H6*0.0765)</f>
        <v>435.34466999999995</v>
      </c>
      <c r="T6" s="67">
        <v>25.84</v>
      </c>
      <c r="U6" s="29" t="s">
        <v>150</v>
      </c>
      <c r="V6" s="82">
        <f>IF(S6="","",$P6*$S6)</f>
        <v>33.862349030061949</v>
      </c>
      <c r="W6" s="83">
        <f>IF(T6="","",$P6*$T6)</f>
        <v>2.0099088359960877</v>
      </c>
      <c r="X6" s="29" t="s">
        <v>150</v>
      </c>
      <c r="Y6" s="77" t="s">
        <v>6</v>
      </c>
      <c r="Z6" s="6"/>
      <c r="AA6" s="28"/>
    </row>
    <row r="7" spans="1:27" s="7" customFormat="1" ht="33" customHeight="1" x14ac:dyDescent="0.2">
      <c r="A7" s="2">
        <v>1</v>
      </c>
      <c r="B7" s="4"/>
      <c r="C7" s="4"/>
      <c r="D7" s="9" t="s">
        <v>228</v>
      </c>
      <c r="E7" s="5" t="s">
        <v>292</v>
      </c>
      <c r="F7" s="58">
        <v>43923</v>
      </c>
      <c r="G7" s="66">
        <v>80</v>
      </c>
      <c r="H7" s="53">
        <v>3215.67</v>
      </c>
      <c r="I7" s="53">
        <v>0.75</v>
      </c>
      <c r="J7" s="63">
        <v>49.96</v>
      </c>
      <c r="K7" s="28" t="s">
        <v>141</v>
      </c>
      <c r="L7" s="66"/>
      <c r="M7" s="53"/>
      <c r="N7" s="52">
        <v>0.75</v>
      </c>
      <c r="O7" s="52">
        <v>49.96</v>
      </c>
      <c r="P7" s="81">
        <f>SUM(M7+O7)/(H7+J7)</f>
        <v>1.5298732556964506E-2</v>
      </c>
      <c r="Q7" s="32" t="s">
        <v>273</v>
      </c>
      <c r="R7" s="28" t="s">
        <v>274</v>
      </c>
      <c r="S7" s="65">
        <f>SUM(H7*0.0765)</f>
        <v>245.99875499999999</v>
      </c>
      <c r="T7" s="69">
        <v>215.33</v>
      </c>
      <c r="U7" s="29" t="s">
        <v>150</v>
      </c>
      <c r="V7" s="82">
        <f>IF(S7="","",$P7*$S7)</f>
        <v>3.7634691620912348</v>
      </c>
      <c r="W7" s="83">
        <f>IF(T7="","",$P7*$T7)</f>
        <v>3.2942760814911676</v>
      </c>
      <c r="X7" s="29" t="s">
        <v>150</v>
      </c>
      <c r="Y7" s="78" t="s">
        <v>6</v>
      </c>
      <c r="Z7" s="10"/>
      <c r="AA7" s="31"/>
    </row>
    <row r="8" spans="1:27" s="7" customFormat="1" ht="33" customHeight="1" x14ac:dyDescent="0.2">
      <c r="A8" s="2">
        <v>1</v>
      </c>
      <c r="B8" s="4"/>
      <c r="C8" s="4"/>
      <c r="D8" s="9" t="s">
        <v>154</v>
      </c>
      <c r="E8" s="5" t="s">
        <v>292</v>
      </c>
      <c r="F8" s="58">
        <v>43937</v>
      </c>
      <c r="G8" s="66">
        <v>34.5</v>
      </c>
      <c r="H8" s="53">
        <v>379.5</v>
      </c>
      <c r="I8" s="53"/>
      <c r="J8" s="63"/>
      <c r="K8" s="28" t="s">
        <v>141</v>
      </c>
      <c r="L8" s="66">
        <v>34.5</v>
      </c>
      <c r="M8" s="53">
        <v>379.5</v>
      </c>
      <c r="N8" s="52"/>
      <c r="O8" s="52"/>
      <c r="P8" s="81">
        <f>SUM(M8+O8)/(H8+J8)</f>
        <v>1</v>
      </c>
      <c r="Q8" s="32" t="s">
        <v>205</v>
      </c>
      <c r="R8" s="28" t="s">
        <v>179</v>
      </c>
      <c r="S8" s="65">
        <f>SUM(H8*0.0765)</f>
        <v>29.031749999999999</v>
      </c>
      <c r="T8" s="69">
        <v>60.72</v>
      </c>
      <c r="U8" s="29" t="s">
        <v>150</v>
      </c>
      <c r="V8" s="82">
        <f>IF(S8="","",$P8*$S8)</f>
        <v>29.031749999999999</v>
      </c>
      <c r="W8" s="83">
        <f>IF(T8="","",$P8*$T8)</f>
        <v>60.72</v>
      </c>
      <c r="X8" s="29" t="s">
        <v>150</v>
      </c>
      <c r="Y8" s="78" t="s">
        <v>6</v>
      </c>
      <c r="Z8" s="10"/>
      <c r="AA8" s="31"/>
    </row>
    <row r="9" spans="1:27" s="7" customFormat="1" ht="26.25" customHeight="1" x14ac:dyDescent="0.2">
      <c r="A9" s="2">
        <v>1</v>
      </c>
      <c r="B9" s="4"/>
      <c r="C9" s="4"/>
      <c r="D9" s="9" t="s">
        <v>154</v>
      </c>
      <c r="E9" s="5" t="s">
        <v>292</v>
      </c>
      <c r="F9" s="58">
        <v>43951</v>
      </c>
      <c r="G9" s="66">
        <v>41.5</v>
      </c>
      <c r="H9" s="53">
        <v>456.5</v>
      </c>
      <c r="I9" s="53"/>
      <c r="J9" s="63"/>
      <c r="K9" s="28" t="s">
        <v>141</v>
      </c>
      <c r="L9" s="66">
        <v>41.5</v>
      </c>
      <c r="M9" s="53">
        <v>456.5</v>
      </c>
      <c r="N9" s="52"/>
      <c r="O9" s="52"/>
      <c r="P9" s="81">
        <f>SUM(M9+O9)/(H9+J9)</f>
        <v>1</v>
      </c>
      <c r="Q9" s="32" t="s">
        <v>205</v>
      </c>
      <c r="R9" s="28" t="s">
        <v>180</v>
      </c>
      <c r="S9" s="65">
        <f>SUM(H9*0.0765)</f>
        <v>34.922249999999998</v>
      </c>
      <c r="T9" s="69">
        <v>73.040000000000006</v>
      </c>
      <c r="U9" s="29" t="s">
        <v>150</v>
      </c>
      <c r="V9" s="82">
        <f>IF(S9="","",$P9*$S9)</f>
        <v>34.922249999999998</v>
      </c>
      <c r="W9" s="83">
        <f>IF(T9="","",$P9*$T9)</f>
        <v>73.040000000000006</v>
      </c>
      <c r="X9" s="29" t="s">
        <v>150</v>
      </c>
      <c r="Y9" s="78" t="s">
        <v>6</v>
      </c>
      <c r="Z9" s="10"/>
      <c r="AA9" s="31"/>
    </row>
    <row r="10" spans="1:27" s="7" customFormat="1" ht="33" customHeight="1" x14ac:dyDescent="0.2">
      <c r="A10" s="2">
        <v>1</v>
      </c>
      <c r="B10" s="4"/>
      <c r="C10" s="4"/>
      <c r="D10" s="9" t="s">
        <v>154</v>
      </c>
      <c r="E10" s="5" t="s">
        <v>292</v>
      </c>
      <c r="F10" s="58">
        <v>43965</v>
      </c>
      <c r="G10" s="66">
        <v>21</v>
      </c>
      <c r="H10" s="53">
        <v>231</v>
      </c>
      <c r="I10" s="53"/>
      <c r="J10" s="63"/>
      <c r="K10" s="28" t="s">
        <v>141</v>
      </c>
      <c r="L10" s="66">
        <v>21</v>
      </c>
      <c r="M10" s="53">
        <v>231</v>
      </c>
      <c r="N10" s="52"/>
      <c r="O10" s="52"/>
      <c r="P10" s="81">
        <f>SUM(M10+O10)/(H10+J10)</f>
        <v>1</v>
      </c>
      <c r="Q10" s="32" t="s">
        <v>205</v>
      </c>
      <c r="R10" s="28" t="s">
        <v>181</v>
      </c>
      <c r="S10" s="65">
        <f>SUM(H10*0.0765)</f>
        <v>17.671499999999998</v>
      </c>
      <c r="T10" s="69">
        <v>36.96</v>
      </c>
      <c r="U10" s="29" t="s">
        <v>150</v>
      </c>
      <c r="V10" s="82">
        <f>IF(S10="","",$P10*$S10)</f>
        <v>17.671499999999998</v>
      </c>
      <c r="W10" s="83">
        <f>IF(T10="","",$P10*$T10)</f>
        <v>36.96</v>
      </c>
      <c r="X10" s="29" t="s">
        <v>150</v>
      </c>
      <c r="Y10" s="78" t="s">
        <v>6</v>
      </c>
      <c r="Z10" s="10"/>
      <c r="AA10" s="31"/>
    </row>
    <row r="11" spans="1:27" s="7" customFormat="1" ht="33" customHeight="1" x14ac:dyDescent="0.2">
      <c r="A11" s="2">
        <v>1</v>
      </c>
      <c r="B11" s="4"/>
      <c r="C11" s="4"/>
      <c r="D11" s="9" t="s">
        <v>154</v>
      </c>
      <c r="E11" s="5" t="s">
        <v>292</v>
      </c>
      <c r="F11" s="59">
        <v>43979</v>
      </c>
      <c r="G11" s="66">
        <v>29.5</v>
      </c>
      <c r="H11" s="53">
        <v>324.5</v>
      </c>
      <c r="I11" s="53"/>
      <c r="J11" s="63"/>
      <c r="K11" s="28" t="s">
        <v>141</v>
      </c>
      <c r="L11" s="66">
        <v>29.5</v>
      </c>
      <c r="M11" s="53">
        <v>324.5</v>
      </c>
      <c r="N11" s="52"/>
      <c r="O11" s="52"/>
      <c r="P11" s="81">
        <f>SUM(M11+O11)/(H11+J11)</f>
        <v>1</v>
      </c>
      <c r="Q11" s="32" t="s">
        <v>205</v>
      </c>
      <c r="R11" s="28" t="s">
        <v>182</v>
      </c>
      <c r="S11" s="65">
        <f>SUM(H11*0.0765)</f>
        <v>24.824249999999999</v>
      </c>
      <c r="T11" s="69">
        <v>51.92</v>
      </c>
      <c r="U11" s="29" t="s">
        <v>150</v>
      </c>
      <c r="V11" s="82">
        <f>IF(S11="","",$P11*$S11)</f>
        <v>24.824249999999999</v>
      </c>
      <c r="W11" s="83">
        <f>IF(T11="","",$P11*$T11)</f>
        <v>51.92</v>
      </c>
      <c r="X11" s="29" t="s">
        <v>150</v>
      </c>
      <c r="Y11" s="78" t="s">
        <v>6</v>
      </c>
      <c r="Z11" s="10"/>
      <c r="AA11" s="31"/>
    </row>
    <row r="12" spans="1:27" s="7" customFormat="1" ht="33" customHeight="1" x14ac:dyDescent="0.2">
      <c r="A12" s="2">
        <v>1</v>
      </c>
      <c r="B12" s="4"/>
      <c r="C12" s="4"/>
      <c r="D12" s="9" t="s">
        <v>154</v>
      </c>
      <c r="E12" s="5" t="s">
        <v>292</v>
      </c>
      <c r="F12" s="59">
        <v>43993</v>
      </c>
      <c r="G12" s="66">
        <v>68.5</v>
      </c>
      <c r="H12" s="53">
        <v>753.5</v>
      </c>
      <c r="I12" s="53"/>
      <c r="J12" s="63"/>
      <c r="K12" s="28" t="s">
        <v>141</v>
      </c>
      <c r="L12" s="66">
        <v>12</v>
      </c>
      <c r="M12" s="53">
        <v>132</v>
      </c>
      <c r="N12" s="52"/>
      <c r="O12" s="52"/>
      <c r="P12" s="81">
        <f>SUM(M12+O12)/(H12+J12)</f>
        <v>0.17518248175182483</v>
      </c>
      <c r="Q12" s="32" t="s">
        <v>205</v>
      </c>
      <c r="R12" s="28" t="s">
        <v>183</v>
      </c>
      <c r="S12" s="65">
        <f>SUM(H12*0.0765)</f>
        <v>57.642749999999999</v>
      </c>
      <c r="T12" s="69">
        <v>21.12</v>
      </c>
      <c r="U12" s="29" t="s">
        <v>150</v>
      </c>
      <c r="V12" s="82">
        <f>IF(S12="","",$P12*$S12)</f>
        <v>10.098000000000001</v>
      </c>
      <c r="W12" s="83">
        <f>IF(T12="","",$P12*$T12)</f>
        <v>3.6998540145985404</v>
      </c>
      <c r="X12" s="29" t="s">
        <v>150</v>
      </c>
      <c r="Y12" s="78" t="s">
        <v>6</v>
      </c>
      <c r="Z12" s="10"/>
      <c r="AA12" s="31"/>
    </row>
    <row r="13" spans="1:27" s="7" customFormat="1" ht="33" customHeight="1" x14ac:dyDescent="0.2">
      <c r="A13" s="2">
        <v>1</v>
      </c>
      <c r="B13" s="4"/>
      <c r="C13" s="4"/>
      <c r="D13" s="9" t="s">
        <v>155</v>
      </c>
      <c r="E13" s="5" t="s">
        <v>292</v>
      </c>
      <c r="F13" s="59">
        <v>43909</v>
      </c>
      <c r="G13" s="66">
        <v>70</v>
      </c>
      <c r="H13" s="53">
        <v>1300</v>
      </c>
      <c r="I13" s="53"/>
      <c r="J13" s="63"/>
      <c r="K13" s="28" t="s">
        <v>141</v>
      </c>
      <c r="L13" s="66">
        <v>35</v>
      </c>
      <c r="M13" s="53">
        <v>650.29999999999995</v>
      </c>
      <c r="N13" s="52"/>
      <c r="O13" s="52"/>
      <c r="P13" s="81">
        <f>SUM(M13+O13)/(H13+J13)</f>
        <v>0.50023076923076915</v>
      </c>
      <c r="Q13" s="32" t="s">
        <v>205</v>
      </c>
      <c r="R13" s="28" t="s">
        <v>184</v>
      </c>
      <c r="S13" s="65">
        <f>SUM(H13*0.0765)</f>
        <v>99.45</v>
      </c>
      <c r="T13" s="69">
        <v>639.32000000000005</v>
      </c>
      <c r="U13" s="29" t="s">
        <v>150</v>
      </c>
      <c r="V13" s="82">
        <f>IF(S13="","",$P13*$S13)</f>
        <v>49.747949999999996</v>
      </c>
      <c r="W13" s="83">
        <f>IF(T13="","",$P13*$T13)</f>
        <v>319.80753538461533</v>
      </c>
      <c r="X13" s="29" t="s">
        <v>150</v>
      </c>
      <c r="Y13" s="78" t="s">
        <v>6</v>
      </c>
      <c r="Z13" s="10"/>
      <c r="AA13" s="31"/>
    </row>
    <row r="14" spans="1:27" s="7" customFormat="1" ht="33" customHeight="1" x14ac:dyDescent="0.2">
      <c r="A14" s="2">
        <v>1</v>
      </c>
      <c r="B14" s="4"/>
      <c r="C14" s="4"/>
      <c r="D14" s="9" t="s">
        <v>155</v>
      </c>
      <c r="E14" s="5" t="s">
        <v>292</v>
      </c>
      <c r="F14" s="59">
        <v>43923</v>
      </c>
      <c r="G14" s="66">
        <v>70</v>
      </c>
      <c r="H14" s="53">
        <v>1300</v>
      </c>
      <c r="I14" s="53">
        <v>4.5</v>
      </c>
      <c r="J14" s="63">
        <v>86.79</v>
      </c>
      <c r="K14" s="28" t="s">
        <v>141</v>
      </c>
      <c r="L14" s="66">
        <v>70</v>
      </c>
      <c r="M14" s="53">
        <v>1300</v>
      </c>
      <c r="N14" s="52">
        <v>4.5</v>
      </c>
      <c r="O14" s="52">
        <v>86.79</v>
      </c>
      <c r="P14" s="81">
        <f>SUM(M14+O14)/(H14+J14)</f>
        <v>1</v>
      </c>
      <c r="Q14" s="32" t="s">
        <v>205</v>
      </c>
      <c r="R14" s="28" t="s">
        <v>185</v>
      </c>
      <c r="S14" s="65">
        <f>SUM(H14*0.0765)</f>
        <v>99.45</v>
      </c>
      <c r="T14" s="69">
        <v>1278.6300000000001</v>
      </c>
      <c r="U14" s="29" t="s">
        <v>150</v>
      </c>
      <c r="V14" s="82">
        <f>IF(S14="","",$P14*$S14)</f>
        <v>99.45</v>
      </c>
      <c r="W14" s="83">
        <f>IF(T14="","",$P14*$T14)</f>
        <v>1278.6300000000001</v>
      </c>
      <c r="X14" s="29" t="s">
        <v>150</v>
      </c>
      <c r="Y14" s="78" t="s">
        <v>6</v>
      </c>
      <c r="Z14" s="10"/>
      <c r="AA14" s="31"/>
    </row>
    <row r="15" spans="1:27" s="7" customFormat="1" ht="33" customHeight="1" x14ac:dyDescent="0.2">
      <c r="A15" s="2">
        <v>1</v>
      </c>
      <c r="B15" s="4"/>
      <c r="C15" s="4"/>
      <c r="D15" s="9" t="s">
        <v>155</v>
      </c>
      <c r="E15" s="5" t="s">
        <v>292</v>
      </c>
      <c r="F15" s="59">
        <v>43937</v>
      </c>
      <c r="G15" s="66">
        <v>70</v>
      </c>
      <c r="H15" s="53">
        <v>1300</v>
      </c>
      <c r="I15" s="53"/>
      <c r="J15" s="63"/>
      <c r="K15" s="28" t="s">
        <v>141</v>
      </c>
      <c r="L15" s="66">
        <v>70</v>
      </c>
      <c r="M15" s="53">
        <v>1300</v>
      </c>
      <c r="N15" s="52"/>
      <c r="O15" s="52"/>
      <c r="P15" s="81">
        <f>SUM(M15+O15)/(H15+J15)</f>
        <v>1</v>
      </c>
      <c r="Q15" s="32" t="s">
        <v>205</v>
      </c>
      <c r="R15" s="28" t="s">
        <v>186</v>
      </c>
      <c r="S15" s="65">
        <f>SUM(H15*0.0765)</f>
        <v>99.45</v>
      </c>
      <c r="T15" s="69">
        <v>1278.6300000000001</v>
      </c>
      <c r="U15" s="29" t="s">
        <v>150</v>
      </c>
      <c r="V15" s="82">
        <f>IF(S15="","",$P15*$S15)</f>
        <v>99.45</v>
      </c>
      <c r="W15" s="83">
        <f>IF(T15="","",$P15*$T15)</f>
        <v>1278.6300000000001</v>
      </c>
      <c r="X15" s="29" t="s">
        <v>150</v>
      </c>
      <c r="Y15" s="78" t="s">
        <v>6</v>
      </c>
      <c r="Z15" s="10"/>
      <c r="AA15" s="31"/>
    </row>
    <row r="16" spans="1:27" s="7" customFormat="1" ht="33" customHeight="1" x14ac:dyDescent="0.2">
      <c r="A16" s="2">
        <v>1</v>
      </c>
      <c r="B16" s="4"/>
      <c r="C16" s="4"/>
      <c r="D16" s="9" t="s">
        <v>155</v>
      </c>
      <c r="E16" s="5" t="s">
        <v>292</v>
      </c>
      <c r="F16" s="59">
        <v>43951</v>
      </c>
      <c r="G16" s="66">
        <v>70</v>
      </c>
      <c r="H16" s="53">
        <v>1300</v>
      </c>
      <c r="I16" s="53">
        <v>2</v>
      </c>
      <c r="J16" s="63">
        <v>38.57</v>
      </c>
      <c r="K16" s="28" t="s">
        <v>141</v>
      </c>
      <c r="L16" s="66">
        <v>70</v>
      </c>
      <c r="M16" s="53">
        <v>1300</v>
      </c>
      <c r="N16" s="52">
        <v>2</v>
      </c>
      <c r="O16" s="52">
        <v>38.57</v>
      </c>
      <c r="P16" s="81">
        <f>SUM(M16+O16)/(H16+J16)</f>
        <v>1</v>
      </c>
      <c r="Q16" s="32" t="s">
        <v>205</v>
      </c>
      <c r="R16" s="28" t="s">
        <v>187</v>
      </c>
      <c r="S16" s="65">
        <f>SUM(H16*0.0765)</f>
        <v>99.45</v>
      </c>
      <c r="T16" s="69">
        <v>1278.6300000000001</v>
      </c>
      <c r="U16" s="29" t="s">
        <v>150</v>
      </c>
      <c r="V16" s="82">
        <f>IF(S16="","",$P16*$S16)</f>
        <v>99.45</v>
      </c>
      <c r="W16" s="83">
        <f>IF(T16="","",$P16*$T16)</f>
        <v>1278.6300000000001</v>
      </c>
      <c r="X16" s="29" t="s">
        <v>150</v>
      </c>
      <c r="Y16" s="78" t="s">
        <v>6</v>
      </c>
      <c r="Z16" s="10"/>
      <c r="AA16" s="31"/>
    </row>
    <row r="17" spans="1:27" s="7" customFormat="1" ht="33" customHeight="1" x14ac:dyDescent="0.2">
      <c r="A17" s="2">
        <v>1</v>
      </c>
      <c r="B17" s="4"/>
      <c r="C17" s="4"/>
      <c r="D17" s="9" t="s">
        <v>155</v>
      </c>
      <c r="E17" s="5" t="s">
        <v>292</v>
      </c>
      <c r="F17" s="59">
        <v>43965</v>
      </c>
      <c r="G17" s="66">
        <v>70</v>
      </c>
      <c r="H17" s="53">
        <v>1300</v>
      </c>
      <c r="I17" s="53"/>
      <c r="J17" s="63"/>
      <c r="K17" s="28" t="s">
        <v>141</v>
      </c>
      <c r="L17" s="66">
        <v>70</v>
      </c>
      <c r="M17" s="53">
        <v>1300</v>
      </c>
      <c r="N17" s="52"/>
      <c r="O17" s="52"/>
      <c r="P17" s="81">
        <f>SUM(M17+O17)/(H17+J17)</f>
        <v>1</v>
      </c>
      <c r="Q17" s="32" t="s">
        <v>205</v>
      </c>
      <c r="R17" s="28" t="s">
        <v>188</v>
      </c>
      <c r="S17" s="65">
        <f>SUM(H17*0.0765)</f>
        <v>99.45</v>
      </c>
      <c r="T17" s="69">
        <v>1278.6300000000001</v>
      </c>
      <c r="U17" s="29" t="s">
        <v>150</v>
      </c>
      <c r="V17" s="82">
        <f>IF(S17="","",$P17*$S17)</f>
        <v>99.45</v>
      </c>
      <c r="W17" s="83">
        <f>IF(T17="","",$P17*$T17)</f>
        <v>1278.6300000000001</v>
      </c>
      <c r="X17" s="29" t="s">
        <v>150</v>
      </c>
      <c r="Y17" s="78" t="s">
        <v>6</v>
      </c>
      <c r="Z17" s="10"/>
      <c r="AA17" s="31"/>
    </row>
    <row r="18" spans="1:27" s="7" customFormat="1" ht="33" customHeight="1" x14ac:dyDescent="0.2">
      <c r="A18" s="2">
        <v>1</v>
      </c>
      <c r="B18" s="4"/>
      <c r="C18" s="4"/>
      <c r="D18" s="9" t="s">
        <v>155</v>
      </c>
      <c r="E18" s="5" t="s">
        <v>292</v>
      </c>
      <c r="F18" s="59">
        <v>43979</v>
      </c>
      <c r="G18" s="66">
        <v>70</v>
      </c>
      <c r="H18" s="53">
        <v>1300</v>
      </c>
      <c r="I18" s="53"/>
      <c r="J18" s="63"/>
      <c r="K18" s="28" t="s">
        <v>141</v>
      </c>
      <c r="L18" s="66">
        <v>70</v>
      </c>
      <c r="M18" s="53">
        <v>1300</v>
      </c>
      <c r="N18" s="52"/>
      <c r="O18" s="52"/>
      <c r="P18" s="81">
        <f>SUM(M18+O18)/(H18+J18)</f>
        <v>1</v>
      </c>
      <c r="Q18" s="32" t="s">
        <v>205</v>
      </c>
      <c r="R18" s="28" t="s">
        <v>189</v>
      </c>
      <c r="S18" s="65">
        <f>SUM(H18*0.0765)</f>
        <v>99.45</v>
      </c>
      <c r="T18" s="69">
        <v>1278.6300000000001</v>
      </c>
      <c r="U18" s="29" t="s">
        <v>150</v>
      </c>
      <c r="V18" s="82">
        <f>IF(S18="","",$P18*$S18)</f>
        <v>99.45</v>
      </c>
      <c r="W18" s="83">
        <f>IF(T18="","",$P18*$T18)</f>
        <v>1278.6300000000001</v>
      </c>
      <c r="X18" s="29" t="s">
        <v>150</v>
      </c>
      <c r="Y18" s="78" t="s">
        <v>6</v>
      </c>
      <c r="Z18" s="10"/>
      <c r="AA18" s="31"/>
    </row>
    <row r="19" spans="1:27" s="7" customFormat="1" ht="33" customHeight="1" x14ac:dyDescent="0.2">
      <c r="A19" s="2">
        <v>1</v>
      </c>
      <c r="B19" s="4"/>
      <c r="C19" s="4"/>
      <c r="D19" s="9" t="s">
        <v>155</v>
      </c>
      <c r="E19" s="5" t="s">
        <v>292</v>
      </c>
      <c r="F19" s="59">
        <v>43993</v>
      </c>
      <c r="G19" s="66">
        <v>70</v>
      </c>
      <c r="H19" s="53">
        <v>1300</v>
      </c>
      <c r="I19" s="53"/>
      <c r="J19" s="63"/>
      <c r="K19" s="28" t="s">
        <v>141</v>
      </c>
      <c r="L19" s="66">
        <v>14</v>
      </c>
      <c r="M19" s="53">
        <v>260.12</v>
      </c>
      <c r="N19" s="52"/>
      <c r="O19" s="52"/>
      <c r="P19" s="81">
        <f>SUM(M19+O19)/(H19+J19)</f>
        <v>0.20009230769230771</v>
      </c>
      <c r="Q19" s="32" t="s">
        <v>205</v>
      </c>
      <c r="R19" s="28" t="s">
        <v>190</v>
      </c>
      <c r="S19" s="65">
        <f>SUM(H19*0.0765)</f>
        <v>99.45</v>
      </c>
      <c r="T19" s="69">
        <v>255.73</v>
      </c>
      <c r="U19" s="29" t="s">
        <v>150</v>
      </c>
      <c r="V19" s="82">
        <f>IF(S19="","",$P19*$S19)</f>
        <v>19.899180000000001</v>
      </c>
      <c r="W19" s="83">
        <f>IF(T19="","",$P19*$T19)</f>
        <v>51.16960584615385</v>
      </c>
      <c r="X19" s="29" t="s">
        <v>150</v>
      </c>
      <c r="Y19" s="78" t="s">
        <v>6</v>
      </c>
      <c r="Z19" s="10"/>
      <c r="AA19" s="31"/>
    </row>
    <row r="20" spans="1:27" s="7" customFormat="1" ht="33" customHeight="1" x14ac:dyDescent="0.2">
      <c r="A20" s="2">
        <v>1</v>
      </c>
      <c r="B20" s="4"/>
      <c r="C20" s="4"/>
      <c r="D20" s="9" t="s">
        <v>281</v>
      </c>
      <c r="E20" s="9" t="s">
        <v>282</v>
      </c>
      <c r="F20" s="59" t="s">
        <v>148</v>
      </c>
      <c r="G20" s="66">
        <v>335</v>
      </c>
      <c r="H20" s="53">
        <v>23929.05</v>
      </c>
      <c r="I20" s="53"/>
      <c r="J20" s="63"/>
      <c r="K20" s="28" t="s">
        <v>141</v>
      </c>
      <c r="L20" s="66">
        <v>335</v>
      </c>
      <c r="M20" s="53">
        <v>23929.05</v>
      </c>
      <c r="N20" s="52"/>
      <c r="O20" s="52"/>
      <c r="P20" s="81">
        <f>SUM(M20+O20)/(H20+J20)</f>
        <v>1</v>
      </c>
      <c r="Q20" s="32" t="s">
        <v>278</v>
      </c>
      <c r="R20" s="28"/>
      <c r="S20" s="65">
        <f>SUM(H20*0.0765)</f>
        <v>1830.5723249999999</v>
      </c>
      <c r="T20" s="69">
        <v>3828.65</v>
      </c>
      <c r="U20" s="29" t="s">
        <v>141</v>
      </c>
      <c r="V20" s="82">
        <f>IF(S20="","",$P20*$S20)</f>
        <v>1830.5723249999999</v>
      </c>
      <c r="W20" s="83">
        <f>IF(T20="","",$P20*$T20)</f>
        <v>3828.65</v>
      </c>
      <c r="X20" s="29"/>
      <c r="Y20" s="78" t="s">
        <v>6</v>
      </c>
      <c r="Z20" s="10"/>
      <c r="AA20" s="31"/>
    </row>
    <row r="21" spans="1:27" s="7" customFormat="1" ht="33" customHeight="1" x14ac:dyDescent="0.2">
      <c r="A21" s="2">
        <v>1</v>
      </c>
      <c r="B21" s="4"/>
      <c r="C21" s="4"/>
      <c r="D21" s="9" t="s">
        <v>144</v>
      </c>
      <c r="E21" s="9" t="s">
        <v>105</v>
      </c>
      <c r="F21" s="59">
        <v>43937</v>
      </c>
      <c r="G21" s="66">
        <v>70</v>
      </c>
      <c r="H21" s="53">
        <v>2181.4699999999998</v>
      </c>
      <c r="I21" s="53">
        <v>28</v>
      </c>
      <c r="J21" s="63">
        <v>1488.68</v>
      </c>
      <c r="K21" s="28" t="s">
        <v>141</v>
      </c>
      <c r="L21" s="66"/>
      <c r="M21" s="53"/>
      <c r="N21" s="52">
        <v>8</v>
      </c>
      <c r="O21" s="52">
        <v>437.08</v>
      </c>
      <c r="P21" s="81">
        <f>SUM(M21+O21)/(H21+J21)</f>
        <v>0.11909050038826752</v>
      </c>
      <c r="Q21" s="32" t="s">
        <v>131</v>
      </c>
      <c r="R21" s="28" t="s">
        <v>149</v>
      </c>
      <c r="S21" s="65">
        <f>SUM(H21*0.0765)</f>
        <v>166.88245499999999</v>
      </c>
      <c r="T21" s="69">
        <v>175.35</v>
      </c>
      <c r="U21" s="29" t="s">
        <v>150</v>
      </c>
      <c r="V21" s="82">
        <f>IF(S21="","",$P21*$S21)</f>
        <v>19.874115071972536</v>
      </c>
      <c r="W21" s="83">
        <f>IF(T21="","",$P21*$T21)</f>
        <v>20.882519243082708</v>
      </c>
      <c r="X21" s="29" t="s">
        <v>150</v>
      </c>
      <c r="Y21" s="78"/>
      <c r="Z21" s="10"/>
      <c r="AA21" s="31"/>
    </row>
    <row r="22" spans="1:27" s="7" customFormat="1" ht="33" customHeight="1" x14ac:dyDescent="0.2">
      <c r="A22" s="2">
        <v>1</v>
      </c>
      <c r="B22" s="4"/>
      <c r="C22" s="4"/>
      <c r="D22" s="9" t="s">
        <v>144</v>
      </c>
      <c r="E22" s="9" t="s">
        <v>105</v>
      </c>
      <c r="F22" s="59">
        <v>43951</v>
      </c>
      <c r="G22" s="66">
        <v>56</v>
      </c>
      <c r="H22" s="53">
        <v>1745.18</v>
      </c>
      <c r="I22" s="53">
        <v>16</v>
      </c>
      <c r="J22" s="63">
        <v>906.15</v>
      </c>
      <c r="K22" s="28" t="s">
        <v>141</v>
      </c>
      <c r="L22" s="66"/>
      <c r="M22" s="53"/>
      <c r="N22" s="52">
        <v>8</v>
      </c>
      <c r="O22" s="52">
        <v>437.08</v>
      </c>
      <c r="P22" s="81">
        <f>SUM(M22+O22)/(H22+J22)</f>
        <v>0.16485311145726861</v>
      </c>
      <c r="Q22" s="32" t="s">
        <v>131</v>
      </c>
      <c r="R22" s="28" t="s">
        <v>149</v>
      </c>
      <c r="S22" s="65">
        <f>SUM(H22*0.0765)</f>
        <v>133.50627</v>
      </c>
      <c r="T22" s="69">
        <v>175.35</v>
      </c>
      <c r="U22" s="29" t="s">
        <v>150</v>
      </c>
      <c r="V22" s="82">
        <f>IF(S22="","",$P22*$S22)</f>
        <v>22.008924008554196</v>
      </c>
      <c r="W22" s="83">
        <f>IF(T22="","",$P22*$T22)</f>
        <v>28.90699309403205</v>
      </c>
      <c r="X22" s="29" t="s">
        <v>150</v>
      </c>
      <c r="Y22" s="78"/>
      <c r="Z22" s="10"/>
      <c r="AA22" s="31"/>
    </row>
    <row r="23" spans="1:27" s="7" customFormat="1" ht="33" customHeight="1" x14ac:dyDescent="0.2">
      <c r="A23" s="2">
        <v>1</v>
      </c>
      <c r="B23" s="4"/>
      <c r="C23" s="4"/>
      <c r="D23" s="9" t="s">
        <v>144</v>
      </c>
      <c r="E23" s="9" t="s">
        <v>105</v>
      </c>
      <c r="F23" s="59">
        <v>43965</v>
      </c>
      <c r="G23" s="66">
        <v>80</v>
      </c>
      <c r="H23" s="53">
        <v>2493.11</v>
      </c>
      <c r="I23" s="53">
        <v>20</v>
      </c>
      <c r="J23" s="63">
        <v>1100.33</v>
      </c>
      <c r="K23" s="28" t="s">
        <v>141</v>
      </c>
      <c r="L23" s="66"/>
      <c r="M23" s="53"/>
      <c r="N23" s="52">
        <v>16</v>
      </c>
      <c r="O23" s="52">
        <v>874.16</v>
      </c>
      <c r="P23" s="81">
        <f>SUM(M23+O23)/(H23+J23)</f>
        <v>0.24326550603321606</v>
      </c>
      <c r="Q23" s="32" t="s">
        <v>131</v>
      </c>
      <c r="R23" s="28" t="s">
        <v>149</v>
      </c>
      <c r="S23" s="65">
        <f>SUM(H23*0.0765)</f>
        <v>190.722915</v>
      </c>
      <c r="T23" s="69">
        <v>350.72</v>
      </c>
      <c r="U23" s="29" t="s">
        <v>150</v>
      </c>
      <c r="V23" s="82">
        <f>IF(S23="","",$P23*$S23)</f>
        <v>46.396306429605055</v>
      </c>
      <c r="W23" s="83">
        <f>IF(T23="","",$P23*$T23)</f>
        <v>85.31807827596954</v>
      </c>
      <c r="X23" s="29" t="s">
        <v>150</v>
      </c>
      <c r="Y23" s="78"/>
      <c r="Z23" s="10"/>
      <c r="AA23" s="31"/>
    </row>
    <row r="24" spans="1:27" s="7" customFormat="1" ht="33" customHeight="1" x14ac:dyDescent="0.2">
      <c r="A24" s="8">
        <v>22</v>
      </c>
      <c r="B24" s="4"/>
      <c r="C24" s="4"/>
      <c r="D24" s="9" t="s">
        <v>144</v>
      </c>
      <c r="E24" s="9" t="s">
        <v>105</v>
      </c>
      <c r="F24" s="59">
        <v>43979</v>
      </c>
      <c r="G24" s="66">
        <v>67</v>
      </c>
      <c r="H24" s="53">
        <v>2087.98</v>
      </c>
      <c r="I24" s="53">
        <v>16</v>
      </c>
      <c r="J24" s="63">
        <v>906.15</v>
      </c>
      <c r="K24" s="28" t="s">
        <v>141</v>
      </c>
      <c r="L24" s="66"/>
      <c r="M24" s="53"/>
      <c r="N24" s="52">
        <v>16</v>
      </c>
      <c r="O24" s="52">
        <v>874.16</v>
      </c>
      <c r="P24" s="81">
        <f>SUM(M24+O24)/(H24+J24)</f>
        <v>0.29195793101835926</v>
      </c>
      <c r="Q24" s="32" t="s">
        <v>131</v>
      </c>
      <c r="R24" s="28" t="s">
        <v>149</v>
      </c>
      <c r="S24" s="65">
        <f>SUM(H24*0.0765)</f>
        <v>159.73047</v>
      </c>
      <c r="T24" s="69">
        <v>350.72</v>
      </c>
      <c r="U24" s="29" t="s">
        <v>150</v>
      </c>
      <c r="V24" s="82">
        <f>IF(S24="","",$P24*$S24)</f>
        <v>46.634577541790101</v>
      </c>
      <c r="W24" s="83">
        <f>IF(T24="","",$P24*$T24)</f>
        <v>102.39548556675896</v>
      </c>
      <c r="X24" s="29" t="s">
        <v>150</v>
      </c>
      <c r="Y24" s="78"/>
      <c r="Z24" s="10"/>
      <c r="AA24" s="31"/>
    </row>
    <row r="25" spans="1:27" s="7" customFormat="1" ht="33" customHeight="1" x14ac:dyDescent="0.2">
      <c r="A25" s="8">
        <v>23</v>
      </c>
      <c r="B25" s="4"/>
      <c r="C25" s="4"/>
      <c r="D25" s="9" t="s">
        <v>129</v>
      </c>
      <c r="E25" s="9" t="s">
        <v>105</v>
      </c>
      <c r="F25" s="59" t="s">
        <v>148</v>
      </c>
      <c r="G25" s="66">
        <v>208</v>
      </c>
      <c r="H25" s="53">
        <v>4318.08</v>
      </c>
      <c r="I25" s="53"/>
      <c r="J25" s="63"/>
      <c r="K25" s="28" t="s">
        <v>141</v>
      </c>
      <c r="L25" s="66">
        <v>208</v>
      </c>
      <c r="M25" s="53">
        <v>4318.08</v>
      </c>
      <c r="N25" s="52"/>
      <c r="O25" s="52"/>
      <c r="P25" s="81">
        <f>SUM(M25+O25)/(H25+J25)</f>
        <v>1</v>
      </c>
      <c r="Q25" s="32" t="s">
        <v>131</v>
      </c>
      <c r="R25" s="28" t="s">
        <v>149</v>
      </c>
      <c r="S25" s="65">
        <f>SUM(H25*0.0765)</f>
        <v>330.33312000000001</v>
      </c>
      <c r="T25" s="69">
        <v>1764.91</v>
      </c>
      <c r="U25" s="29" t="s">
        <v>150</v>
      </c>
      <c r="V25" s="82">
        <f>IF(S25="","",$P25*$S25)</f>
        <v>330.33312000000001</v>
      </c>
      <c r="W25" s="83">
        <f>IF(T25="","",$P25*$T25)</f>
        <v>1764.91</v>
      </c>
      <c r="X25" s="29" t="s">
        <v>150</v>
      </c>
      <c r="Y25" s="78"/>
      <c r="Z25" s="10"/>
      <c r="AA25" s="31"/>
    </row>
    <row r="26" spans="1:27" s="7" customFormat="1" ht="33" customHeight="1" x14ac:dyDescent="0.2">
      <c r="A26" s="8">
        <v>24</v>
      </c>
      <c r="B26" s="4"/>
      <c r="C26" s="4"/>
      <c r="D26" s="9" t="s">
        <v>129</v>
      </c>
      <c r="E26" s="9" t="s">
        <v>105</v>
      </c>
      <c r="F26" s="59">
        <v>43937</v>
      </c>
      <c r="G26" s="66">
        <v>64.5</v>
      </c>
      <c r="H26" s="53">
        <v>1301.17</v>
      </c>
      <c r="I26" s="53">
        <v>10</v>
      </c>
      <c r="J26" s="63">
        <v>754.22</v>
      </c>
      <c r="K26" s="28" t="s">
        <v>141</v>
      </c>
      <c r="L26" s="66"/>
      <c r="M26" s="53"/>
      <c r="N26" s="52">
        <v>8</v>
      </c>
      <c r="O26" s="52">
        <v>921.81</v>
      </c>
      <c r="P26" s="81">
        <f>SUM(M26+O26)/(H26+J26)</f>
        <v>0.44848422927035736</v>
      </c>
      <c r="Q26" s="32" t="s">
        <v>145</v>
      </c>
      <c r="R26" s="28" t="s">
        <v>149</v>
      </c>
      <c r="S26" s="65">
        <f>SUM(H26*0.0765)</f>
        <v>99.539505000000005</v>
      </c>
      <c r="T26" s="69">
        <v>88.24</v>
      </c>
      <c r="U26" s="29" t="s">
        <v>150</v>
      </c>
      <c r="V26" s="82">
        <f>IF(S26="","",$P26*$S26)</f>
        <v>44.641898181877885</v>
      </c>
      <c r="W26" s="83">
        <f>IF(T26="","",$P26*$T26)</f>
        <v>39.574248390816329</v>
      </c>
      <c r="X26" s="29" t="s">
        <v>150</v>
      </c>
      <c r="Y26" s="78"/>
      <c r="Z26" s="10"/>
      <c r="AA26" s="31"/>
    </row>
    <row r="27" spans="1:27" s="7" customFormat="1" ht="33" customHeight="1" x14ac:dyDescent="0.2">
      <c r="A27" s="8">
        <v>25</v>
      </c>
      <c r="B27" s="4"/>
      <c r="C27" s="4"/>
      <c r="D27" s="9" t="s">
        <v>129</v>
      </c>
      <c r="E27" s="9" t="s">
        <v>105</v>
      </c>
      <c r="F27" s="59">
        <v>43951</v>
      </c>
      <c r="G27" s="66">
        <v>63</v>
      </c>
      <c r="H27" s="53">
        <v>1270.99</v>
      </c>
      <c r="I27" s="53">
        <v>16</v>
      </c>
      <c r="J27" s="63">
        <v>586.62</v>
      </c>
      <c r="K27" s="28" t="s">
        <v>141</v>
      </c>
      <c r="L27" s="66"/>
      <c r="M27" s="53"/>
      <c r="N27" s="52">
        <v>16</v>
      </c>
      <c r="O27" s="52">
        <v>106.36</v>
      </c>
      <c r="P27" s="81">
        <f>SUM(M27+O27)/(H27+J27)</f>
        <v>5.7256367052287614E-2</v>
      </c>
      <c r="Q27" s="32" t="s">
        <v>145</v>
      </c>
      <c r="R27" s="28" t="s">
        <v>149</v>
      </c>
      <c r="S27" s="65">
        <f>SUM(H27*0.0765)</f>
        <v>97.230734999999996</v>
      </c>
      <c r="T27" s="69">
        <v>264.72000000000003</v>
      </c>
      <c r="U27" s="29" t="s">
        <v>150</v>
      </c>
      <c r="V27" s="82">
        <f>IF(S27="","",$P27*$S27)</f>
        <v>5.5670786519237083</v>
      </c>
      <c r="W27" s="83">
        <f>IF(T27="","",$P27*$T27)</f>
        <v>15.156905486081579</v>
      </c>
      <c r="X27" s="29" t="s">
        <v>150</v>
      </c>
      <c r="Y27" s="78"/>
      <c r="Z27" s="10"/>
      <c r="AA27" s="31"/>
    </row>
    <row r="28" spans="1:27" s="7" customFormat="1" ht="33" customHeight="1" x14ac:dyDescent="0.2">
      <c r="A28" s="8">
        <v>26</v>
      </c>
      <c r="B28" s="4"/>
      <c r="C28" s="4"/>
      <c r="D28" s="9" t="s">
        <v>129</v>
      </c>
      <c r="E28" s="9" t="s">
        <v>105</v>
      </c>
      <c r="F28" s="59">
        <v>43965</v>
      </c>
      <c r="G28" s="66">
        <v>72.5</v>
      </c>
      <c r="H28" s="53">
        <v>1462.57</v>
      </c>
      <c r="I28" s="53">
        <v>10</v>
      </c>
      <c r="J28" s="63">
        <v>356.15</v>
      </c>
      <c r="K28" s="28" t="s">
        <v>141</v>
      </c>
      <c r="L28" s="66"/>
      <c r="M28" s="53"/>
      <c r="N28" s="52">
        <v>8</v>
      </c>
      <c r="O28" s="52">
        <v>293.3</v>
      </c>
      <c r="P28" s="81">
        <f>SUM(M28+O28)/(H28+J28)</f>
        <v>0.1612672648895927</v>
      </c>
      <c r="Q28" s="32" t="s">
        <v>145</v>
      </c>
      <c r="R28" s="28" t="s">
        <v>149</v>
      </c>
      <c r="S28" s="65">
        <f>SUM(H28*0.0765)</f>
        <v>111.88660499999999</v>
      </c>
      <c r="T28" s="69">
        <v>88.24</v>
      </c>
      <c r="U28" s="29" t="s">
        <v>150</v>
      </c>
      <c r="V28" s="82">
        <f>IF(S28="","",$P28*$S28)</f>
        <v>18.043646766132223</v>
      </c>
      <c r="W28" s="83">
        <f>IF(T28="","",$P28*$T28)</f>
        <v>14.23022345385766</v>
      </c>
      <c r="X28" s="29" t="s">
        <v>150</v>
      </c>
      <c r="Y28" s="78"/>
      <c r="Z28" s="10"/>
      <c r="AA28" s="31"/>
    </row>
    <row r="29" spans="1:27" s="7" customFormat="1" ht="33" customHeight="1" x14ac:dyDescent="0.2">
      <c r="A29" s="8">
        <v>27</v>
      </c>
      <c r="B29" s="4"/>
      <c r="C29" s="4"/>
      <c r="D29" s="9" t="s">
        <v>129</v>
      </c>
      <c r="E29" s="9" t="s">
        <v>105</v>
      </c>
      <c r="F29" s="59">
        <v>43979</v>
      </c>
      <c r="G29" s="66">
        <v>72.5</v>
      </c>
      <c r="H29" s="53">
        <v>1462.57</v>
      </c>
      <c r="I29" s="53">
        <v>18</v>
      </c>
      <c r="J29" s="63">
        <v>649.47</v>
      </c>
      <c r="K29" s="28" t="s">
        <v>141</v>
      </c>
      <c r="L29" s="66"/>
      <c r="M29" s="53"/>
      <c r="N29" s="52">
        <v>16</v>
      </c>
      <c r="O29" s="52">
        <v>879.9</v>
      </c>
      <c r="P29" s="81">
        <f>SUM(M29+O29)/(H29+J29)</f>
        <v>0.41661142781386717</v>
      </c>
      <c r="Q29" s="32" t="s">
        <v>145</v>
      </c>
      <c r="R29" s="28" t="s">
        <v>149</v>
      </c>
      <c r="S29" s="65">
        <f>SUM(H29*0.0765)</f>
        <v>111.88660499999999</v>
      </c>
      <c r="T29" s="69">
        <v>264.72000000000003</v>
      </c>
      <c r="U29" s="29" t="s">
        <v>150</v>
      </c>
      <c r="V29" s="82">
        <f>IF(S29="","",$P29*$S29)</f>
        <v>46.613238262296164</v>
      </c>
      <c r="W29" s="83">
        <f>IF(T29="","",$P29*$T29)</f>
        <v>110.28537717088693</v>
      </c>
      <c r="X29" s="29" t="s">
        <v>150</v>
      </c>
      <c r="Y29" s="78"/>
      <c r="Z29" s="10"/>
      <c r="AA29" s="31"/>
    </row>
    <row r="30" spans="1:27" s="7" customFormat="1" ht="33" customHeight="1" x14ac:dyDescent="0.2">
      <c r="A30" s="8">
        <v>28</v>
      </c>
      <c r="B30" s="4"/>
      <c r="C30" s="4"/>
      <c r="D30" s="9" t="s">
        <v>129</v>
      </c>
      <c r="E30" s="9" t="s">
        <v>105</v>
      </c>
      <c r="F30" s="59">
        <v>43993</v>
      </c>
      <c r="G30" s="66">
        <v>71</v>
      </c>
      <c r="H30" s="53">
        <v>132.38999999999999</v>
      </c>
      <c r="I30" s="53">
        <v>4</v>
      </c>
      <c r="J30" s="63">
        <v>125.7</v>
      </c>
      <c r="K30" s="28" t="s">
        <v>141</v>
      </c>
      <c r="L30" s="66"/>
      <c r="M30" s="53"/>
      <c r="N30" s="52">
        <v>4</v>
      </c>
      <c r="O30" s="52">
        <v>125.7</v>
      </c>
      <c r="P30" s="81">
        <f>SUM(M30+O30)/(H30+J30)</f>
        <v>0.48703940485877023</v>
      </c>
      <c r="Q30" s="32" t="s">
        <v>145</v>
      </c>
      <c r="R30" s="28" t="s">
        <v>149</v>
      </c>
      <c r="S30" s="65">
        <f>SUM(H30*0.0765)</f>
        <v>10.127834999999999</v>
      </c>
      <c r="T30" s="69">
        <v>40.770000000000003</v>
      </c>
      <c r="U30" s="29" t="s">
        <v>150</v>
      </c>
      <c r="V30" s="82">
        <f>IF(S30="","",$P30*$S30)</f>
        <v>4.9326547309078226</v>
      </c>
      <c r="W30" s="83">
        <f>IF(T30="","",$P30*$T30)</f>
        <v>19.856596536092063</v>
      </c>
      <c r="X30" s="29" t="s">
        <v>150</v>
      </c>
      <c r="Y30" s="78"/>
      <c r="Z30" s="10"/>
      <c r="AA30" s="31"/>
    </row>
    <row r="31" spans="1:27" s="7" customFormat="1" ht="33" customHeight="1" x14ac:dyDescent="0.2">
      <c r="A31" s="8">
        <v>29</v>
      </c>
      <c r="B31" s="4"/>
      <c r="C31" s="4"/>
      <c r="D31" s="9" t="s">
        <v>104</v>
      </c>
      <c r="E31" s="9" t="s">
        <v>105</v>
      </c>
      <c r="F31" s="59">
        <v>44077</v>
      </c>
      <c r="G31" s="66">
        <v>76</v>
      </c>
      <c r="H31" s="53">
        <v>1545.47</v>
      </c>
      <c r="I31" s="53"/>
      <c r="J31" s="63"/>
      <c r="K31" s="28" t="s">
        <v>141</v>
      </c>
      <c r="L31" s="66">
        <v>6</v>
      </c>
      <c r="M31" s="53">
        <v>122.04</v>
      </c>
      <c r="N31" s="52">
        <v>0</v>
      </c>
      <c r="O31" s="52">
        <v>0</v>
      </c>
      <c r="P31" s="81">
        <f>SUM(M31+O31)/(H31+J31)</f>
        <v>7.8966269160837807E-2</v>
      </c>
      <c r="Q31" s="9" t="s">
        <v>45</v>
      </c>
      <c r="R31" s="28" t="s">
        <v>149</v>
      </c>
      <c r="S31" s="65">
        <f>SUM(H31*0.0765)</f>
        <v>118.228455</v>
      </c>
      <c r="T31" s="69">
        <v>76.930000000000007</v>
      </c>
      <c r="U31" s="29" t="s">
        <v>150</v>
      </c>
      <c r="V31" s="82">
        <f>IF(S31="","",$P31*$S31)</f>
        <v>9.3360599999999998</v>
      </c>
      <c r="W31" s="83">
        <f>IF(T31="","",$P31*$T31)</f>
        <v>6.074875086543253</v>
      </c>
      <c r="X31" s="29" t="s">
        <v>150</v>
      </c>
      <c r="Y31" s="78"/>
      <c r="Z31" s="10"/>
      <c r="AA31" s="31"/>
    </row>
    <row r="32" spans="1:27" s="7" customFormat="1" ht="33" customHeight="1" x14ac:dyDescent="0.2">
      <c r="A32" s="8">
        <v>30</v>
      </c>
      <c r="B32" s="4"/>
      <c r="C32" s="4"/>
      <c r="D32" s="9" t="s">
        <v>104</v>
      </c>
      <c r="E32" s="9" t="s">
        <v>105</v>
      </c>
      <c r="F32" s="59">
        <v>44091</v>
      </c>
      <c r="G32" s="66">
        <v>80</v>
      </c>
      <c r="H32" s="53">
        <v>1626.81</v>
      </c>
      <c r="I32" s="53"/>
      <c r="J32" s="63"/>
      <c r="K32" s="28" t="s">
        <v>141</v>
      </c>
      <c r="L32" s="66">
        <v>24</v>
      </c>
      <c r="M32" s="53">
        <v>488.16</v>
      </c>
      <c r="N32" s="52">
        <v>0</v>
      </c>
      <c r="O32" s="52">
        <v>0</v>
      </c>
      <c r="P32" s="81">
        <f>SUM(M32+O32)/(H32+J32)</f>
        <v>0.30007191989230458</v>
      </c>
      <c r="Q32" s="9" t="s">
        <v>45</v>
      </c>
      <c r="R32" s="28" t="s">
        <v>149</v>
      </c>
      <c r="S32" s="65">
        <f>SUM(H32*0.0765)</f>
        <v>124.450965</v>
      </c>
      <c r="T32" s="69">
        <v>307.74</v>
      </c>
      <c r="U32" s="29" t="s">
        <v>150</v>
      </c>
      <c r="V32" s="82">
        <f>IF(S32="","",$P32*$S32)</f>
        <v>37.344239999999999</v>
      </c>
      <c r="W32" s="83">
        <f>IF(T32="","",$P32*$T32)</f>
        <v>92.344132627657814</v>
      </c>
      <c r="X32" s="29" t="s">
        <v>150</v>
      </c>
      <c r="Y32" s="78"/>
      <c r="Z32" s="10"/>
      <c r="AA32" s="31"/>
    </row>
    <row r="33" spans="1:27" s="7" customFormat="1" ht="33" customHeight="1" x14ac:dyDescent="0.2">
      <c r="A33" s="8">
        <v>30</v>
      </c>
      <c r="B33" s="4"/>
      <c r="C33" s="4"/>
      <c r="D33" s="9" t="s">
        <v>104</v>
      </c>
      <c r="E33" s="9" t="s">
        <v>105</v>
      </c>
      <c r="F33" s="59" t="s">
        <v>147</v>
      </c>
      <c r="G33" s="66">
        <v>298</v>
      </c>
      <c r="H33" s="53">
        <v>6061.32</v>
      </c>
      <c r="I33" s="53"/>
      <c r="J33" s="63"/>
      <c r="K33" s="28" t="s">
        <v>141</v>
      </c>
      <c r="L33" s="66">
        <v>298</v>
      </c>
      <c r="M33" s="53">
        <v>6061.32</v>
      </c>
      <c r="N33" s="52"/>
      <c r="O33" s="52"/>
      <c r="P33" s="81">
        <f>SUM(M33+O33)/(H33+J33)</f>
        <v>1</v>
      </c>
      <c r="Q33" s="9" t="s">
        <v>131</v>
      </c>
      <c r="R33" s="28" t="s">
        <v>149</v>
      </c>
      <c r="S33" s="65">
        <f>SUM(H33*0.0765)</f>
        <v>463.69097999999997</v>
      </c>
      <c r="T33" s="69">
        <v>3821.1</v>
      </c>
      <c r="U33" s="29" t="s">
        <v>150</v>
      </c>
      <c r="V33" s="82">
        <f>IF(S33="","",$P33*$S33)</f>
        <v>463.69097999999997</v>
      </c>
      <c r="W33" s="83">
        <f>IF(T33="","",$P33*$T33)</f>
        <v>3821.1</v>
      </c>
      <c r="X33" s="29" t="s">
        <v>150</v>
      </c>
      <c r="Y33" s="78"/>
      <c r="Z33" s="10"/>
      <c r="AA33" s="31"/>
    </row>
    <row r="34" spans="1:27" s="7" customFormat="1" ht="33" customHeight="1" x14ac:dyDescent="0.2">
      <c r="A34" s="8">
        <v>30</v>
      </c>
      <c r="B34" s="4"/>
      <c r="C34" s="4"/>
      <c r="D34" s="9" t="s">
        <v>104</v>
      </c>
      <c r="E34" s="9" t="s">
        <v>105</v>
      </c>
      <c r="F34" s="59">
        <v>43937</v>
      </c>
      <c r="G34" s="66">
        <v>68.5</v>
      </c>
      <c r="H34" s="53">
        <v>1319.5</v>
      </c>
      <c r="I34" s="53">
        <v>27.5</v>
      </c>
      <c r="J34" s="63">
        <v>945.23</v>
      </c>
      <c r="K34" s="28" t="s">
        <v>141</v>
      </c>
      <c r="L34" s="66"/>
      <c r="M34" s="53"/>
      <c r="N34" s="52">
        <v>6</v>
      </c>
      <c r="O34" s="52">
        <v>280.66000000000003</v>
      </c>
      <c r="P34" s="81">
        <f>SUM(M34+O34)/(H34+J34)</f>
        <v>0.12392647247133214</v>
      </c>
      <c r="Q34" s="9" t="s">
        <v>145</v>
      </c>
      <c r="R34" s="28" t="s">
        <v>149</v>
      </c>
      <c r="S34" s="65">
        <f>SUM(H34*0.0765)</f>
        <v>100.94175</v>
      </c>
      <c r="T34" s="69">
        <v>91.96</v>
      </c>
      <c r="U34" s="29" t="s">
        <v>150</v>
      </c>
      <c r="V34" s="82">
        <f>IF(S34="","",$P34*$S34)</f>
        <v>12.50935500258309</v>
      </c>
      <c r="W34" s="83">
        <f>IF(T34="","",$P34*$T34)</f>
        <v>11.396278408463703</v>
      </c>
      <c r="X34" s="29" t="s">
        <v>150</v>
      </c>
      <c r="Y34" s="78"/>
      <c r="Z34" s="10"/>
      <c r="AA34" s="31"/>
    </row>
    <row r="35" spans="1:27" s="7" customFormat="1" ht="33" customHeight="1" x14ac:dyDescent="0.2">
      <c r="A35" s="8">
        <v>30</v>
      </c>
      <c r="B35" s="4"/>
      <c r="C35" s="4"/>
      <c r="D35" s="9" t="s">
        <v>104</v>
      </c>
      <c r="E35" s="9" t="s">
        <v>105</v>
      </c>
      <c r="F35" s="59">
        <v>43951</v>
      </c>
      <c r="G35" s="66">
        <v>72</v>
      </c>
      <c r="H35" s="53">
        <v>1387</v>
      </c>
      <c r="I35" s="53">
        <v>20</v>
      </c>
      <c r="J35" s="63">
        <v>680.17</v>
      </c>
      <c r="K35" s="28" t="s">
        <v>141</v>
      </c>
      <c r="L35" s="66"/>
      <c r="M35" s="53"/>
      <c r="N35" s="52">
        <v>16</v>
      </c>
      <c r="O35" s="52">
        <v>561.32000000000005</v>
      </c>
      <c r="P35" s="81">
        <f>SUM(M35+O35)/(H35+J35)</f>
        <v>0.27154031840632364</v>
      </c>
      <c r="Q35" s="9" t="s">
        <v>145</v>
      </c>
      <c r="R35" s="28" t="s">
        <v>149</v>
      </c>
      <c r="S35" s="65">
        <f>SUM(H35*0.0765)</f>
        <v>106.10549999999999</v>
      </c>
      <c r="T35" s="69">
        <v>245.22</v>
      </c>
      <c r="U35" s="29" t="s">
        <v>150</v>
      </c>
      <c r="V35" s="82">
        <f>IF(S35="","",$P35*$S35)</f>
        <v>28.81192125466217</v>
      </c>
      <c r="W35" s="83">
        <f>IF(T35="","",$P35*$T35)</f>
        <v>66.587116879598682</v>
      </c>
      <c r="X35" s="29" t="s">
        <v>150</v>
      </c>
      <c r="Y35" s="78"/>
      <c r="Z35" s="10"/>
      <c r="AA35" s="31"/>
    </row>
    <row r="36" spans="1:27" s="7" customFormat="1" ht="33" customHeight="1" x14ac:dyDescent="0.2">
      <c r="A36" s="8">
        <v>30</v>
      </c>
      <c r="B36" s="4"/>
      <c r="C36" s="4"/>
      <c r="D36" s="9" t="s">
        <v>104</v>
      </c>
      <c r="E36" s="9" t="s">
        <v>105</v>
      </c>
      <c r="F36" s="59">
        <v>43965</v>
      </c>
      <c r="G36" s="66">
        <v>71.5</v>
      </c>
      <c r="H36" s="53">
        <v>1377.29</v>
      </c>
      <c r="I36" s="53">
        <v>14</v>
      </c>
      <c r="J36" s="63">
        <v>460.11</v>
      </c>
      <c r="K36" s="28" t="s">
        <v>141</v>
      </c>
      <c r="L36" s="66"/>
      <c r="M36" s="53"/>
      <c r="N36" s="52">
        <v>9</v>
      </c>
      <c r="O36" s="52">
        <v>280.05</v>
      </c>
      <c r="P36" s="81">
        <f>SUM(M36+O36)/(H36+J36)</f>
        <v>0.15241645803853271</v>
      </c>
      <c r="Q36" s="9" t="s">
        <v>145</v>
      </c>
      <c r="R36" s="28" t="s">
        <v>149</v>
      </c>
      <c r="S36" s="65">
        <f>SUM(H36*0.0765)</f>
        <v>105.362685</v>
      </c>
      <c r="T36" s="69">
        <v>135.1</v>
      </c>
      <c r="U36" s="29" t="s">
        <v>150</v>
      </c>
      <c r="V36" s="82">
        <f>IF(S36="","",$P36*$S36)</f>
        <v>16.05900725712964</v>
      </c>
      <c r="W36" s="83">
        <f>IF(T36="","",$P36*$T36)</f>
        <v>20.591463481005768</v>
      </c>
      <c r="X36" s="29" t="s">
        <v>150</v>
      </c>
      <c r="Y36" s="78"/>
      <c r="Z36" s="10"/>
      <c r="AA36" s="31"/>
    </row>
    <row r="37" spans="1:27" s="7" customFormat="1" ht="33" customHeight="1" x14ac:dyDescent="0.2">
      <c r="A37" s="8">
        <v>30</v>
      </c>
      <c r="B37" s="4"/>
      <c r="C37" s="4"/>
      <c r="D37" s="9" t="s">
        <v>104</v>
      </c>
      <c r="E37" s="9" t="s">
        <v>105</v>
      </c>
      <c r="F37" s="59">
        <v>43979</v>
      </c>
      <c r="G37" s="66">
        <v>72</v>
      </c>
      <c r="H37" s="53">
        <v>1387</v>
      </c>
      <c r="I37" s="53">
        <v>27.5</v>
      </c>
      <c r="J37" s="63">
        <v>945.23</v>
      </c>
      <c r="K37" s="28" t="s">
        <v>141</v>
      </c>
      <c r="L37" s="66"/>
      <c r="M37" s="53"/>
      <c r="N37" s="52">
        <v>12</v>
      </c>
      <c r="O37" s="52">
        <v>440.09</v>
      </c>
      <c r="P37" s="81">
        <f>SUM(M37+O37)/(H37+J37)</f>
        <v>0.18869922777770631</v>
      </c>
      <c r="Q37" s="9" t="s">
        <v>145</v>
      </c>
      <c r="R37" s="28" t="s">
        <v>149</v>
      </c>
      <c r="S37" s="65">
        <f>SUM(H37*0.0765)</f>
        <v>106.10549999999999</v>
      </c>
      <c r="T37" s="69">
        <v>183.92</v>
      </c>
      <c r="U37" s="29" t="s">
        <v>150</v>
      </c>
      <c r="V37" s="82">
        <f>IF(S37="","",$P37*$S37)</f>
        <v>20.022025912967415</v>
      </c>
      <c r="W37" s="83">
        <f>IF(T37="","",$P37*$T37)</f>
        <v>34.705561972875742</v>
      </c>
      <c r="X37" s="29" t="s">
        <v>150</v>
      </c>
      <c r="Y37" s="78"/>
      <c r="Z37" s="10"/>
      <c r="AA37" s="31"/>
    </row>
    <row r="38" spans="1:27" s="7" customFormat="1" ht="33" customHeight="1" x14ac:dyDescent="0.2">
      <c r="A38" s="8">
        <v>36</v>
      </c>
      <c r="B38" s="4"/>
      <c r="C38" s="4"/>
      <c r="D38" s="9" t="s">
        <v>104</v>
      </c>
      <c r="E38" s="9" t="s">
        <v>105</v>
      </c>
      <c r="F38" s="59">
        <v>43993</v>
      </c>
      <c r="G38" s="66">
        <v>64</v>
      </c>
      <c r="H38" s="53">
        <v>1232.8900000000001</v>
      </c>
      <c r="I38" s="53">
        <v>14</v>
      </c>
      <c r="J38" s="63">
        <v>460.11</v>
      </c>
      <c r="K38" s="28" t="s">
        <v>141</v>
      </c>
      <c r="L38" s="66"/>
      <c r="M38" s="53"/>
      <c r="N38" s="52">
        <v>8</v>
      </c>
      <c r="O38" s="52">
        <v>280.05</v>
      </c>
      <c r="P38" s="81">
        <f>SUM(M38+O38)/(H38+J38)</f>
        <v>0.1654164205552274</v>
      </c>
      <c r="Q38" s="9" t="s">
        <v>145</v>
      </c>
      <c r="R38" s="28" t="s">
        <v>149</v>
      </c>
      <c r="S38" s="65">
        <f>SUM(H38*0.0765)</f>
        <v>94.316085000000001</v>
      </c>
      <c r="T38" s="69">
        <v>122.61</v>
      </c>
      <c r="U38" s="29" t="s">
        <v>150</v>
      </c>
      <c r="V38" s="82">
        <f>IF(S38="","",$P38*$S38)</f>
        <v>15.601429181482574</v>
      </c>
      <c r="W38" s="83">
        <f>IF(T38="","",$P38*$T38)</f>
        <v>20.281707324276432</v>
      </c>
      <c r="X38" s="29" t="s">
        <v>150</v>
      </c>
      <c r="Y38" s="78"/>
      <c r="Z38" s="10"/>
      <c r="AA38" s="31"/>
    </row>
    <row r="39" spans="1:27" s="7" customFormat="1" ht="33" customHeight="1" x14ac:dyDescent="0.2">
      <c r="A39" s="8">
        <v>37</v>
      </c>
      <c r="B39" s="4"/>
      <c r="C39" s="4"/>
      <c r="D39" s="9" t="s">
        <v>106</v>
      </c>
      <c r="E39" s="9" t="s">
        <v>105</v>
      </c>
      <c r="F39" s="59">
        <v>44077</v>
      </c>
      <c r="G39" s="66">
        <v>80</v>
      </c>
      <c r="H39" s="53">
        <v>1962.52</v>
      </c>
      <c r="I39" s="53"/>
      <c r="J39" s="63"/>
      <c r="K39" s="28" t="s">
        <v>141</v>
      </c>
      <c r="L39" s="66">
        <v>24</v>
      </c>
      <c r="M39" s="53">
        <v>588.72</v>
      </c>
      <c r="N39" s="52">
        <v>0</v>
      </c>
      <c r="O39" s="52">
        <v>0</v>
      </c>
      <c r="P39" s="81">
        <f>SUM(M39+O39)/(H39+J39)</f>
        <v>0.29998165623789824</v>
      </c>
      <c r="Q39" s="9" t="s">
        <v>45</v>
      </c>
      <c r="R39" s="28" t="s">
        <v>149</v>
      </c>
      <c r="S39" s="65">
        <f>SUM(H39*0.0765)</f>
        <v>150.13278</v>
      </c>
      <c r="T39" s="69">
        <v>437.81</v>
      </c>
      <c r="U39" s="29" t="s">
        <v>150</v>
      </c>
      <c r="V39" s="82">
        <f>IF(S39="","",$P39*$S39)</f>
        <v>45.037080000000003</v>
      </c>
      <c r="W39" s="83">
        <f>IF(T39="","",$P39*$T39)</f>
        <v>131.33496891751423</v>
      </c>
      <c r="X39" s="29" t="s">
        <v>150</v>
      </c>
      <c r="Y39" s="78"/>
      <c r="Z39" s="10"/>
      <c r="AA39" s="31"/>
    </row>
    <row r="40" spans="1:27" s="7" customFormat="1" ht="33" customHeight="1" x14ac:dyDescent="0.2">
      <c r="A40" s="8">
        <v>37</v>
      </c>
      <c r="B40" s="4"/>
      <c r="C40" s="4"/>
      <c r="D40" s="9" t="s">
        <v>127</v>
      </c>
      <c r="E40" s="9" t="s">
        <v>105</v>
      </c>
      <c r="F40" s="59" t="s">
        <v>146</v>
      </c>
      <c r="G40" s="66">
        <v>298</v>
      </c>
      <c r="H40" s="53">
        <v>8832.7199999999993</v>
      </c>
      <c r="I40" s="53"/>
      <c r="J40" s="63"/>
      <c r="K40" s="28" t="s">
        <v>141</v>
      </c>
      <c r="L40" s="66">
        <v>298</v>
      </c>
      <c r="M40" s="53">
        <v>8832.7199999999993</v>
      </c>
      <c r="N40" s="52"/>
      <c r="O40" s="52"/>
      <c r="P40" s="81">
        <f>SUM(M40+O40)/(H40+J40)</f>
        <v>1</v>
      </c>
      <c r="Q40" s="9" t="s">
        <v>131</v>
      </c>
      <c r="R40" s="28" t="s">
        <v>149</v>
      </c>
      <c r="S40" s="65">
        <f>SUM(H40*0.0765)</f>
        <v>675.70307999999989</v>
      </c>
      <c r="T40" s="69">
        <v>3862.06</v>
      </c>
      <c r="U40" s="29" t="s">
        <v>150</v>
      </c>
      <c r="V40" s="82">
        <f>IF(S40="","",$P40*$S40)</f>
        <v>675.70307999999989</v>
      </c>
      <c r="W40" s="83">
        <f>IF(T40="","",$P40*$T40)</f>
        <v>3862.06</v>
      </c>
      <c r="X40" s="29" t="s">
        <v>150</v>
      </c>
      <c r="Y40" s="78"/>
      <c r="Z40" s="10"/>
      <c r="AA40" s="31"/>
    </row>
    <row r="41" spans="1:27" s="7" customFormat="1" ht="33" customHeight="1" x14ac:dyDescent="0.2">
      <c r="A41" s="8">
        <v>37</v>
      </c>
      <c r="B41" s="4"/>
      <c r="C41" s="4"/>
      <c r="D41" s="9" t="s">
        <v>127</v>
      </c>
      <c r="E41" s="9" t="s">
        <v>105</v>
      </c>
      <c r="F41" s="59">
        <v>43965</v>
      </c>
      <c r="G41" s="66">
        <v>58</v>
      </c>
      <c r="H41" s="53">
        <v>1672.07</v>
      </c>
      <c r="I41" s="53">
        <v>13</v>
      </c>
      <c r="J41" s="63">
        <v>643.66</v>
      </c>
      <c r="K41" s="28" t="s">
        <v>141</v>
      </c>
      <c r="L41" s="66">
        <v>58</v>
      </c>
      <c r="M41" s="53">
        <v>1672.07</v>
      </c>
      <c r="N41" s="52">
        <v>8</v>
      </c>
      <c r="O41" s="52">
        <v>419.12</v>
      </c>
      <c r="P41" s="81">
        <f>SUM(M41+O41)/(H41+J41)</f>
        <v>0.90303705526982858</v>
      </c>
      <c r="Q41" s="32" t="s">
        <v>131</v>
      </c>
      <c r="R41" s="28" t="s">
        <v>149</v>
      </c>
      <c r="S41" s="65">
        <f>SUM(H41*0.0765)</f>
        <v>127.913355</v>
      </c>
      <c r="T41" s="69">
        <v>132.80000000000001</v>
      </c>
      <c r="U41" s="29" t="s">
        <v>150</v>
      </c>
      <c r="V41" s="82">
        <f>IF(S41="","",$P41*$S41)</f>
        <v>115.5104994288842</v>
      </c>
      <c r="W41" s="83">
        <f>IF(T41="","",$P41*$T41)</f>
        <v>119.92332093983325</v>
      </c>
      <c r="X41" s="29" t="s">
        <v>150</v>
      </c>
      <c r="Y41" s="78"/>
      <c r="Z41" s="10"/>
      <c r="AA41" s="31"/>
    </row>
    <row r="42" spans="1:27" s="7" customFormat="1" ht="33" customHeight="1" x14ac:dyDescent="0.2">
      <c r="A42" s="8">
        <v>37</v>
      </c>
      <c r="B42" s="4"/>
      <c r="C42" s="4"/>
      <c r="D42" s="9" t="s">
        <v>127</v>
      </c>
      <c r="E42" s="9" t="s">
        <v>105</v>
      </c>
      <c r="F42" s="59">
        <v>43979</v>
      </c>
      <c r="G42" s="66">
        <v>40</v>
      </c>
      <c r="H42" s="53">
        <v>1153.2</v>
      </c>
      <c r="I42" s="53">
        <v>13.5</v>
      </c>
      <c r="J42" s="63">
        <v>666.11</v>
      </c>
      <c r="K42" s="28" t="s">
        <v>141</v>
      </c>
      <c r="L42" s="66">
        <v>0</v>
      </c>
      <c r="M42" s="53">
        <v>0</v>
      </c>
      <c r="N42" s="52">
        <v>12</v>
      </c>
      <c r="O42" s="52">
        <v>658.62</v>
      </c>
      <c r="P42" s="81">
        <f>SUM(M42+O42)/(H42+J42)</f>
        <v>0.36201636884313287</v>
      </c>
      <c r="Q42" s="32" t="s">
        <v>131</v>
      </c>
      <c r="R42" s="28" t="s">
        <v>149</v>
      </c>
      <c r="S42" s="65">
        <f>SUM(H42*0.0765)</f>
        <v>88.219800000000006</v>
      </c>
      <c r="T42" s="69">
        <v>203.99</v>
      </c>
      <c r="U42" s="29" t="s">
        <v>150</v>
      </c>
      <c r="V42" s="82">
        <f>IF(S42="","",$P42*$S42)</f>
        <v>31.937011656067416</v>
      </c>
      <c r="W42" s="83">
        <f>IF(T42="","",$P42*$T42)</f>
        <v>73.847719080310682</v>
      </c>
      <c r="X42" s="29" t="s">
        <v>150</v>
      </c>
      <c r="Y42" s="78"/>
      <c r="Z42" s="10"/>
      <c r="AA42" s="31"/>
    </row>
    <row r="43" spans="1:27" s="7" customFormat="1" ht="33" customHeight="1" x14ac:dyDescent="0.2">
      <c r="A43" s="8">
        <v>37</v>
      </c>
      <c r="B43" s="4"/>
      <c r="C43" s="4"/>
      <c r="D43" s="9" t="s">
        <v>127</v>
      </c>
      <c r="E43" s="9" t="s">
        <v>105</v>
      </c>
      <c r="F43" s="59">
        <v>43993</v>
      </c>
      <c r="G43" s="66">
        <v>54</v>
      </c>
      <c r="H43" s="53">
        <v>1556.75</v>
      </c>
      <c r="I43" s="53">
        <v>8</v>
      </c>
      <c r="J43" s="63">
        <v>419.13</v>
      </c>
      <c r="K43" s="28" t="s">
        <v>141</v>
      </c>
      <c r="L43" s="66">
        <v>54</v>
      </c>
      <c r="M43" s="53">
        <v>1556.75</v>
      </c>
      <c r="N43" s="52">
        <v>8</v>
      </c>
      <c r="O43" s="52">
        <v>419.12</v>
      </c>
      <c r="P43" s="81">
        <f>SUM(M43+O43)/(H43+J43)</f>
        <v>0.99999493896390457</v>
      </c>
      <c r="Q43" s="32" t="s">
        <v>131</v>
      </c>
      <c r="R43" s="28" t="s">
        <v>149</v>
      </c>
      <c r="S43" s="65">
        <f>SUM(H43*0.0765)</f>
        <v>119.091375</v>
      </c>
      <c r="T43" s="69">
        <v>132.80000000000001</v>
      </c>
      <c r="U43" s="29" t="s">
        <v>150</v>
      </c>
      <c r="V43" s="82">
        <f>IF(S43="","",$P43*$S43)</f>
        <v>119.09077227425247</v>
      </c>
      <c r="W43" s="83">
        <f>IF(T43="","",$P43*$T43)</f>
        <v>132.79932789440653</v>
      </c>
      <c r="X43" s="29" t="s">
        <v>150</v>
      </c>
      <c r="Y43" s="78"/>
      <c r="Z43" s="10"/>
      <c r="AA43" s="31"/>
    </row>
    <row r="44" spans="1:27" s="7" customFormat="1" ht="33" customHeight="1" x14ac:dyDescent="0.2">
      <c r="A44" s="8">
        <v>37</v>
      </c>
      <c r="B44" s="4"/>
      <c r="C44" s="4"/>
      <c r="D44" s="9" t="s">
        <v>128</v>
      </c>
      <c r="E44" s="9" t="s">
        <v>105</v>
      </c>
      <c r="F44" s="59">
        <v>44104</v>
      </c>
      <c r="G44" s="66">
        <v>374</v>
      </c>
      <c r="H44" s="53">
        <v>6289.92</v>
      </c>
      <c r="I44" s="53"/>
      <c r="J44" s="63"/>
      <c r="K44" s="28" t="s">
        <v>141</v>
      </c>
      <c r="L44" s="66">
        <v>374</v>
      </c>
      <c r="M44" s="53">
        <v>6289.92</v>
      </c>
      <c r="N44" s="52"/>
      <c r="O44" s="52"/>
      <c r="P44" s="81">
        <f>SUM(M44+O44)/(H44+J44)</f>
        <v>1</v>
      </c>
      <c r="Q44" s="32" t="s">
        <v>131</v>
      </c>
      <c r="R44" s="28" t="s">
        <v>149</v>
      </c>
      <c r="S44" s="65">
        <f>SUM(H44*0.0765)</f>
        <v>481.17887999999999</v>
      </c>
      <c r="T44" s="69">
        <v>2879.63</v>
      </c>
      <c r="U44" s="29" t="s">
        <v>150</v>
      </c>
      <c r="V44" s="82">
        <f>IF(S44="","",$P44*$S44)</f>
        <v>481.17887999999999</v>
      </c>
      <c r="W44" s="83">
        <f>IF(T44="","",$P44*$T44)</f>
        <v>2879.63</v>
      </c>
      <c r="X44" s="29" t="s">
        <v>150</v>
      </c>
      <c r="Y44" s="78" t="s">
        <v>6</v>
      </c>
      <c r="Z44" s="10"/>
      <c r="AA44" s="31"/>
    </row>
    <row r="45" spans="1:27" s="7" customFormat="1" ht="33" customHeight="1" x14ac:dyDescent="0.2">
      <c r="A45" s="8">
        <v>37</v>
      </c>
      <c r="B45" s="4"/>
      <c r="C45" s="4"/>
      <c r="D45" s="9" t="s">
        <v>128</v>
      </c>
      <c r="E45" s="9" t="s">
        <v>105</v>
      </c>
      <c r="F45" s="59">
        <v>43937</v>
      </c>
      <c r="G45" s="66">
        <v>80</v>
      </c>
      <c r="H45" s="53">
        <v>1166.96</v>
      </c>
      <c r="I45" s="53">
        <v>20</v>
      </c>
      <c r="J45" s="63">
        <v>545.33000000000004</v>
      </c>
      <c r="K45" s="28" t="s">
        <v>141</v>
      </c>
      <c r="L45" s="66"/>
      <c r="M45" s="53"/>
      <c r="N45" s="52">
        <v>8</v>
      </c>
      <c r="O45" s="52">
        <v>280.66000000000003</v>
      </c>
      <c r="P45" s="81">
        <f>SUM(M45+O45)/(H45+J45)</f>
        <v>0.16390915090317645</v>
      </c>
      <c r="Q45" s="32" t="s">
        <v>145</v>
      </c>
      <c r="R45" s="28" t="s">
        <v>149</v>
      </c>
      <c r="S45" s="65">
        <f>SUM(H45*0.0765)</f>
        <v>89.272440000000003</v>
      </c>
      <c r="T45" s="69">
        <v>76.17</v>
      </c>
      <c r="U45" s="29" t="s">
        <v>150</v>
      </c>
      <c r="V45" s="82">
        <f>IF(S45="","",$P45*$S45)</f>
        <v>14.632569839454765</v>
      </c>
      <c r="W45" s="83">
        <f>IF(T45="","",$P45*$T45)</f>
        <v>12.484960024294951</v>
      </c>
      <c r="X45" s="29" t="s">
        <v>150</v>
      </c>
      <c r="Y45" s="78" t="s">
        <v>6</v>
      </c>
      <c r="Z45" s="10"/>
      <c r="AA45" s="31"/>
    </row>
    <row r="46" spans="1:27" s="7" customFormat="1" ht="33" customHeight="1" x14ac:dyDescent="0.2">
      <c r="A46" s="8">
        <v>37</v>
      </c>
      <c r="B46" s="4"/>
      <c r="C46" s="4"/>
      <c r="D46" s="9" t="s">
        <v>128</v>
      </c>
      <c r="E46" s="9" t="s">
        <v>105</v>
      </c>
      <c r="F46" s="59">
        <v>43951</v>
      </c>
      <c r="G46" s="66">
        <v>80</v>
      </c>
      <c r="H46" s="53">
        <v>1166.96</v>
      </c>
      <c r="I46" s="53">
        <v>14</v>
      </c>
      <c r="J46" s="63">
        <v>378.7</v>
      </c>
      <c r="K46" s="28" t="s">
        <v>141</v>
      </c>
      <c r="L46" s="66"/>
      <c r="M46" s="53"/>
      <c r="N46" s="52">
        <v>16</v>
      </c>
      <c r="O46" s="52">
        <v>841.98</v>
      </c>
      <c r="P46" s="81">
        <f>SUM(M46+O46)/(H46+J46)</f>
        <v>0.54473817010209225</v>
      </c>
      <c r="Q46" s="32" t="s">
        <v>145</v>
      </c>
      <c r="R46" s="28" t="s">
        <v>149</v>
      </c>
      <c r="S46" s="65">
        <f>SUM(H46*0.0765)</f>
        <v>89.272440000000003</v>
      </c>
      <c r="T46" s="69">
        <v>152.36000000000001</v>
      </c>
      <c r="U46" s="29" t="s">
        <v>150</v>
      </c>
      <c r="V46" s="82">
        <f>IF(S46="","",$P46*$S46)</f>
        <v>48.630105606148824</v>
      </c>
      <c r="W46" s="83">
        <f>IF(T46="","",$P46*$T46)</f>
        <v>82.996307596754775</v>
      </c>
      <c r="X46" s="29" t="s">
        <v>150</v>
      </c>
      <c r="Y46" s="78" t="s">
        <v>6</v>
      </c>
      <c r="Z46" s="10"/>
      <c r="AA46" s="31"/>
    </row>
    <row r="47" spans="1:27" s="7" customFormat="1" ht="33" customHeight="1" x14ac:dyDescent="0.2">
      <c r="A47" s="8">
        <v>37</v>
      </c>
      <c r="B47" s="4"/>
      <c r="C47" s="4"/>
      <c r="D47" s="9" t="s">
        <v>128</v>
      </c>
      <c r="E47" s="9" t="s">
        <v>105</v>
      </c>
      <c r="F47" s="59">
        <v>43965</v>
      </c>
      <c r="G47" s="66">
        <v>80</v>
      </c>
      <c r="H47" s="53">
        <v>1166.96</v>
      </c>
      <c r="I47" s="53">
        <v>21</v>
      </c>
      <c r="J47" s="63">
        <v>537.76</v>
      </c>
      <c r="K47" s="28" t="s">
        <v>141</v>
      </c>
      <c r="L47" s="66"/>
      <c r="M47" s="53"/>
      <c r="N47" s="52">
        <v>12</v>
      </c>
      <c r="O47" s="52">
        <v>424.12</v>
      </c>
      <c r="P47" s="81">
        <f>SUM(M47+O47)/(H47+J47)</f>
        <v>0.2487915904078089</v>
      </c>
      <c r="Q47" s="32" t="s">
        <v>145</v>
      </c>
      <c r="R47" s="28" t="s">
        <v>149</v>
      </c>
      <c r="S47" s="65">
        <f>SUM(H47*0.0765)</f>
        <v>89.272440000000003</v>
      </c>
      <c r="T47" s="69">
        <v>116.69</v>
      </c>
      <c r="U47" s="29" t="s">
        <v>150</v>
      </c>
      <c r="V47" s="82">
        <f>IF(S47="","",$P47*$S47)</f>
        <v>22.210232327185697</v>
      </c>
      <c r="W47" s="83">
        <f>IF(T47="","",$P47*$T47)</f>
        <v>29.03149068468722</v>
      </c>
      <c r="X47" s="29" t="s">
        <v>150</v>
      </c>
      <c r="Y47" s="78" t="s">
        <v>6</v>
      </c>
      <c r="Z47" s="10"/>
      <c r="AA47" s="31"/>
    </row>
    <row r="48" spans="1:27" s="7" customFormat="1" ht="33" customHeight="1" x14ac:dyDescent="0.2">
      <c r="A48" s="8">
        <v>37</v>
      </c>
      <c r="B48" s="4"/>
      <c r="C48" s="4"/>
      <c r="D48" s="9" t="s">
        <v>128</v>
      </c>
      <c r="E48" s="9" t="s">
        <v>105</v>
      </c>
      <c r="F48" s="59">
        <v>43979</v>
      </c>
      <c r="G48" s="66">
        <v>80</v>
      </c>
      <c r="H48" s="53">
        <v>1166.96</v>
      </c>
      <c r="I48" s="53">
        <v>15</v>
      </c>
      <c r="J48" s="63">
        <v>371.12</v>
      </c>
      <c r="K48" s="28" t="s">
        <v>141</v>
      </c>
      <c r="L48" s="66"/>
      <c r="M48" s="53"/>
      <c r="N48" s="52">
        <v>12</v>
      </c>
      <c r="O48" s="52">
        <v>424.12</v>
      </c>
      <c r="P48" s="81">
        <f>SUM(M48+O48)/(H48+J48)</f>
        <v>0.27574638510350569</v>
      </c>
      <c r="Q48" s="32" t="s">
        <v>145</v>
      </c>
      <c r="R48" s="28" t="s">
        <v>149</v>
      </c>
      <c r="S48" s="65">
        <f>SUM(H48*0.0765)</f>
        <v>89.272440000000003</v>
      </c>
      <c r="T48" s="69">
        <v>116.69</v>
      </c>
      <c r="U48" s="29" t="s">
        <v>150</v>
      </c>
      <c r="V48" s="82">
        <f>IF(S48="","",$P48*$S48)</f>
        <v>24.616552619369607</v>
      </c>
      <c r="W48" s="83">
        <f>IF(T48="","",$P48*$T48)</f>
        <v>32.176845677728075</v>
      </c>
      <c r="X48" s="29" t="s">
        <v>150</v>
      </c>
      <c r="Y48" s="78" t="s">
        <v>6</v>
      </c>
      <c r="Z48" s="10"/>
      <c r="AA48" s="31"/>
    </row>
    <row r="49" spans="1:27" s="7" customFormat="1" ht="33" customHeight="1" x14ac:dyDescent="0.2">
      <c r="A49" s="8">
        <v>37</v>
      </c>
      <c r="B49" s="4"/>
      <c r="C49" s="4"/>
      <c r="D49" s="9" t="s">
        <v>128</v>
      </c>
      <c r="E49" s="9" t="s">
        <v>105</v>
      </c>
      <c r="F49" s="59">
        <v>43993</v>
      </c>
      <c r="G49" s="66">
        <v>80</v>
      </c>
      <c r="H49" s="53">
        <v>1166.96</v>
      </c>
      <c r="I49" s="53">
        <v>15</v>
      </c>
      <c r="J49" s="63">
        <v>371.12</v>
      </c>
      <c r="K49" s="28" t="s">
        <v>141</v>
      </c>
      <c r="L49" s="66"/>
      <c r="M49" s="53"/>
      <c r="N49" s="52">
        <v>6</v>
      </c>
      <c r="O49" s="52">
        <v>212.06</v>
      </c>
      <c r="P49" s="81">
        <f>SUM(M49+O49)/(H49+J49)</f>
        <v>0.13787319255175284</v>
      </c>
      <c r="Q49" s="32" t="s">
        <v>145</v>
      </c>
      <c r="R49" s="28" t="s">
        <v>149</v>
      </c>
      <c r="S49" s="65">
        <f>SUM(H49*0.0765)</f>
        <v>89.272440000000003</v>
      </c>
      <c r="T49" s="69">
        <v>30.39</v>
      </c>
      <c r="U49" s="29" t="s">
        <v>150</v>
      </c>
      <c r="V49" s="82">
        <f>IF(S49="","",$P49*$S49)</f>
        <v>12.308276309684803</v>
      </c>
      <c r="W49" s="83">
        <f>IF(T49="","",$P49*$T49)</f>
        <v>4.1899663216477689</v>
      </c>
      <c r="X49" s="29" t="s">
        <v>150</v>
      </c>
      <c r="Y49" s="78" t="s">
        <v>6</v>
      </c>
      <c r="Z49" s="10"/>
      <c r="AA49" s="31"/>
    </row>
    <row r="50" spans="1:27" s="7" customFormat="1" ht="33" customHeight="1" x14ac:dyDescent="0.2">
      <c r="A50" s="8">
        <v>37</v>
      </c>
      <c r="B50" s="4"/>
      <c r="C50" s="4"/>
      <c r="D50" s="9" t="s">
        <v>130</v>
      </c>
      <c r="E50" s="9" t="s">
        <v>105</v>
      </c>
      <c r="F50" s="59">
        <v>44104</v>
      </c>
      <c r="G50" s="66">
        <v>374</v>
      </c>
      <c r="H50" s="53">
        <v>12605.52</v>
      </c>
      <c r="I50" s="53"/>
      <c r="J50" s="63"/>
      <c r="K50" s="28" t="s">
        <v>141</v>
      </c>
      <c r="L50" s="66">
        <v>374</v>
      </c>
      <c r="M50" s="53">
        <v>12605.52</v>
      </c>
      <c r="N50" s="52"/>
      <c r="O50" s="52"/>
      <c r="P50" s="81">
        <f>SUM(M50+O50)/(H50+J50)</f>
        <v>1</v>
      </c>
      <c r="Q50" s="32" t="s">
        <v>131</v>
      </c>
      <c r="R50" s="28" t="s">
        <v>149</v>
      </c>
      <c r="S50" s="65">
        <f>SUM(H50*0.0765)</f>
        <v>964.32227999999998</v>
      </c>
      <c r="T50" s="69">
        <v>1817.94</v>
      </c>
      <c r="U50" s="29" t="s">
        <v>150</v>
      </c>
      <c r="V50" s="82">
        <f>IF(S50="","",$P50*$S50)</f>
        <v>964.32227999999998</v>
      </c>
      <c r="W50" s="83">
        <f>IF(T50="","",$P50*$T50)</f>
        <v>1817.94</v>
      </c>
      <c r="X50" s="29" t="s">
        <v>150</v>
      </c>
      <c r="Y50" s="78" t="s">
        <v>6</v>
      </c>
      <c r="Z50" s="10"/>
      <c r="AA50" s="31"/>
    </row>
    <row r="51" spans="1:27" s="7" customFormat="1" ht="33" customHeight="1" x14ac:dyDescent="0.2">
      <c r="A51" s="8">
        <v>37</v>
      </c>
      <c r="B51" s="4"/>
      <c r="C51" s="4"/>
      <c r="D51" s="85" t="s">
        <v>130</v>
      </c>
      <c r="E51" s="86" t="s">
        <v>105</v>
      </c>
      <c r="F51" s="59">
        <v>44007</v>
      </c>
      <c r="G51" s="66">
        <v>76</v>
      </c>
      <c r="H51" s="53">
        <v>2224.2600000000002</v>
      </c>
      <c r="I51" s="53"/>
      <c r="J51" s="63"/>
      <c r="K51" s="28" t="s">
        <v>141</v>
      </c>
      <c r="L51" s="66">
        <v>76</v>
      </c>
      <c r="M51" s="53">
        <v>2224.2600000000002</v>
      </c>
      <c r="N51" s="52"/>
      <c r="O51" s="52"/>
      <c r="P51" s="81">
        <f>SUM(M51+O51)/(H51+J51)</f>
        <v>1</v>
      </c>
      <c r="Q51" s="32" t="s">
        <v>132</v>
      </c>
      <c r="R51" s="28" t="s">
        <v>149</v>
      </c>
      <c r="S51" s="65">
        <f>SUM(H51*0.0765)</f>
        <v>170.15589</v>
      </c>
      <c r="T51" s="69">
        <v>369.42</v>
      </c>
      <c r="U51" s="29" t="s">
        <v>150</v>
      </c>
      <c r="V51" s="82">
        <f>IF(S51="","",$P51*$S51)</f>
        <v>170.15589</v>
      </c>
      <c r="W51" s="83">
        <f>IF(T51="","",$P51*$T51)</f>
        <v>369.42</v>
      </c>
      <c r="X51" s="29" t="s">
        <v>150</v>
      </c>
      <c r="Y51" s="78" t="s">
        <v>6</v>
      </c>
      <c r="Z51" s="10"/>
      <c r="AA51" s="31"/>
    </row>
    <row r="52" spans="1:27" s="7" customFormat="1" ht="33" customHeight="1" x14ac:dyDescent="0.2">
      <c r="A52" s="8">
        <v>37</v>
      </c>
      <c r="B52" s="4"/>
      <c r="C52" s="4"/>
      <c r="D52" s="85" t="s">
        <v>130</v>
      </c>
      <c r="E52" s="86" t="s">
        <v>105</v>
      </c>
      <c r="F52" s="59">
        <v>43951</v>
      </c>
      <c r="G52" s="66">
        <v>80</v>
      </c>
      <c r="H52" s="53">
        <v>2341.33</v>
      </c>
      <c r="I52" s="53">
        <v>13</v>
      </c>
      <c r="J52" s="63">
        <v>623.04</v>
      </c>
      <c r="K52" s="28" t="s">
        <v>141</v>
      </c>
      <c r="L52" s="66"/>
      <c r="M52" s="53"/>
      <c r="N52" s="52">
        <v>2</v>
      </c>
      <c r="O52" s="52">
        <v>106.36</v>
      </c>
      <c r="P52" s="81">
        <f>SUM(M52+O52)/(H52+J52)</f>
        <v>3.5879461740605932E-2</v>
      </c>
      <c r="Q52" s="32" t="s">
        <v>131</v>
      </c>
      <c r="R52" s="28" t="s">
        <v>149</v>
      </c>
      <c r="S52" s="65">
        <f>SUM(H52*0.0765)</f>
        <v>179.11174499999998</v>
      </c>
      <c r="T52" s="69">
        <v>17.010000000000002</v>
      </c>
      <c r="U52" s="29" t="s">
        <v>150</v>
      </c>
      <c r="V52" s="82">
        <f>IF(S52="","",$P52*$S52)</f>
        <v>6.4264330020206657</v>
      </c>
      <c r="W52" s="83">
        <f>IF(T52="","",$P52*$T52)</f>
        <v>0.61030964420770695</v>
      </c>
      <c r="X52" s="29" t="s">
        <v>150</v>
      </c>
      <c r="Y52" s="78" t="s">
        <v>6</v>
      </c>
      <c r="Z52" s="10"/>
      <c r="AA52" s="31"/>
    </row>
    <row r="53" spans="1:27" s="7" customFormat="1" ht="33" customHeight="1" x14ac:dyDescent="0.2">
      <c r="A53" s="8">
        <v>37</v>
      </c>
      <c r="B53" s="4"/>
      <c r="C53" s="4"/>
      <c r="D53" s="85" t="s">
        <v>130</v>
      </c>
      <c r="E53" s="86" t="s">
        <v>105</v>
      </c>
      <c r="F53" s="59">
        <v>43965</v>
      </c>
      <c r="G53" s="66">
        <v>56</v>
      </c>
      <c r="H53" s="53">
        <v>1638.93</v>
      </c>
      <c r="I53" s="53">
        <v>8</v>
      </c>
      <c r="J53" s="63">
        <v>410.29</v>
      </c>
      <c r="K53" s="28" t="s">
        <v>141</v>
      </c>
      <c r="L53" s="66"/>
      <c r="M53" s="53"/>
      <c r="N53" s="52">
        <v>1</v>
      </c>
      <c r="O53" s="52">
        <v>60.78</v>
      </c>
      <c r="P53" s="81">
        <f>SUM(M53+O53)/(H53+J53)</f>
        <v>2.9660065781126475E-2</v>
      </c>
      <c r="Q53" s="32" t="s">
        <v>131</v>
      </c>
      <c r="R53" s="28" t="s">
        <v>149</v>
      </c>
      <c r="S53" s="65">
        <f>SUM(H53*0.0765)</f>
        <v>125.378145</v>
      </c>
      <c r="T53" s="69">
        <v>9.7200000000000006</v>
      </c>
      <c r="U53" s="29" t="s">
        <v>150</v>
      </c>
      <c r="V53" s="82">
        <f>IF(S53="","",$P53*$S53)</f>
        <v>3.7187240282156138</v>
      </c>
      <c r="W53" s="83">
        <f>IF(T53="","",$P53*$T53)</f>
        <v>0.28829583939254938</v>
      </c>
      <c r="X53" s="29" t="s">
        <v>150</v>
      </c>
      <c r="Y53" s="78" t="s">
        <v>6</v>
      </c>
      <c r="Z53" s="10"/>
      <c r="AA53" s="31"/>
    </row>
    <row r="54" spans="1:27" s="7" customFormat="1" ht="33" customHeight="1" x14ac:dyDescent="0.2">
      <c r="A54" s="8">
        <v>37</v>
      </c>
      <c r="B54" s="4"/>
      <c r="C54" s="4"/>
      <c r="D54" s="85" t="s">
        <v>130</v>
      </c>
      <c r="E54" s="86" t="s">
        <v>105</v>
      </c>
      <c r="F54" s="59">
        <v>43979</v>
      </c>
      <c r="G54" s="66">
        <v>80</v>
      </c>
      <c r="H54" s="53">
        <v>2341.33</v>
      </c>
      <c r="I54" s="53">
        <v>25</v>
      </c>
      <c r="J54" s="63">
        <v>1382.85</v>
      </c>
      <c r="K54" s="28" t="s">
        <v>141</v>
      </c>
      <c r="L54" s="66"/>
      <c r="M54" s="53"/>
      <c r="N54" s="52">
        <v>12</v>
      </c>
      <c r="O54" s="52">
        <v>607.83000000000004</v>
      </c>
      <c r="P54" s="81">
        <f>SUM(M54+O54)/(H54+J54)</f>
        <v>0.16321176742262727</v>
      </c>
      <c r="Q54" s="32" t="s">
        <v>131</v>
      </c>
      <c r="R54" s="28" t="s">
        <v>149</v>
      </c>
      <c r="S54" s="65">
        <f>SUM(H54*0.0765)</f>
        <v>179.11174499999998</v>
      </c>
      <c r="T54" s="69">
        <v>97.24</v>
      </c>
      <c r="U54" s="29" t="s">
        <v>150</v>
      </c>
      <c r="V54" s="82">
        <f>IF(S54="","",$P54*$S54)</f>
        <v>29.233144467600923</v>
      </c>
      <c r="W54" s="83">
        <f>IF(T54="","",$P54*$T54)</f>
        <v>15.870712264176275</v>
      </c>
      <c r="X54" s="29" t="s">
        <v>150</v>
      </c>
      <c r="Y54" s="78" t="s">
        <v>6</v>
      </c>
      <c r="Z54" s="10"/>
      <c r="AA54" s="31"/>
    </row>
    <row r="55" spans="1:27" s="7" customFormat="1" ht="33" customHeight="1" x14ac:dyDescent="0.2">
      <c r="A55" s="8">
        <v>37</v>
      </c>
      <c r="B55" s="4"/>
      <c r="C55" s="4"/>
      <c r="D55" s="85" t="s">
        <v>130</v>
      </c>
      <c r="E55" s="86" t="s">
        <v>105</v>
      </c>
      <c r="F55" s="59">
        <v>43993</v>
      </c>
      <c r="G55" s="66">
        <v>78</v>
      </c>
      <c r="H55" s="53">
        <v>2282.8000000000002</v>
      </c>
      <c r="I55" s="53">
        <v>5</v>
      </c>
      <c r="J55" s="63">
        <v>288.73</v>
      </c>
      <c r="K55" s="28" t="s">
        <v>141</v>
      </c>
      <c r="L55" s="66"/>
      <c r="M55" s="53"/>
      <c r="N55" s="52">
        <v>4</v>
      </c>
      <c r="O55" s="52">
        <v>243.13</v>
      </c>
      <c r="P55" s="81">
        <f>SUM(M55+O55)/(H55+J55)</f>
        <v>9.454682620852177E-2</v>
      </c>
      <c r="Q55" s="32" t="s">
        <v>131</v>
      </c>
      <c r="R55" s="28" t="s">
        <v>149</v>
      </c>
      <c r="S55" s="65">
        <f>SUM(H55*0.0765)</f>
        <v>174.63420000000002</v>
      </c>
      <c r="T55" s="69">
        <v>38.9</v>
      </c>
      <c r="U55" s="29" t="s">
        <v>150</v>
      </c>
      <c r="V55" s="82">
        <f>IF(S55="","",$P55*$S55)</f>
        <v>16.511109357464235</v>
      </c>
      <c r="W55" s="83">
        <f>IF(T55="","",$P55*$T55)</f>
        <v>3.6778715395114969</v>
      </c>
      <c r="X55" s="29" t="s">
        <v>150</v>
      </c>
      <c r="Y55" s="78" t="s">
        <v>6</v>
      </c>
      <c r="Z55" s="10"/>
      <c r="AA55" s="31"/>
    </row>
    <row r="56" spans="1:27" s="7" customFormat="1" ht="33" customHeight="1" x14ac:dyDescent="0.2">
      <c r="A56" s="8">
        <v>37</v>
      </c>
      <c r="B56" s="4"/>
      <c r="C56" s="4"/>
      <c r="D56" s="85" t="s">
        <v>277</v>
      </c>
      <c r="E56" s="86" t="s">
        <v>291</v>
      </c>
      <c r="F56" s="59" t="s">
        <v>148</v>
      </c>
      <c r="G56" s="66">
        <v>324</v>
      </c>
      <c r="H56" s="53">
        <v>31781.16</v>
      </c>
      <c r="I56" s="53">
        <v>0</v>
      </c>
      <c r="J56" s="63">
        <v>0</v>
      </c>
      <c r="K56" s="28" t="s">
        <v>141</v>
      </c>
      <c r="L56" s="66">
        <v>324</v>
      </c>
      <c r="M56" s="53">
        <v>31781.16</v>
      </c>
      <c r="N56" s="52">
        <v>0</v>
      </c>
      <c r="O56" s="52">
        <v>0</v>
      </c>
      <c r="P56" s="81">
        <f>SUM(M56+O56)/(H56+J56)</f>
        <v>1</v>
      </c>
      <c r="Q56" s="32" t="s">
        <v>278</v>
      </c>
      <c r="R56" s="28"/>
      <c r="S56" s="65">
        <f>SUM(H56*0.0765)</f>
        <v>2431.2587399999998</v>
      </c>
      <c r="T56" s="69">
        <v>8511.35</v>
      </c>
      <c r="U56" s="29" t="s">
        <v>150</v>
      </c>
      <c r="V56" s="82">
        <f>IF(S56="","",$P56*$S56)</f>
        <v>2431.2587399999998</v>
      </c>
      <c r="W56" s="83">
        <f>IF(T56="","",$P56*$T56)</f>
        <v>8511.35</v>
      </c>
      <c r="X56" s="29" t="s">
        <v>150</v>
      </c>
      <c r="Y56" s="78" t="s">
        <v>6</v>
      </c>
      <c r="Z56" s="10"/>
      <c r="AA56" s="31"/>
    </row>
    <row r="57" spans="1:27" s="7" customFormat="1" ht="33" customHeight="1" x14ac:dyDescent="0.2">
      <c r="A57" s="8">
        <v>37</v>
      </c>
      <c r="B57" s="4"/>
      <c r="C57" s="4"/>
      <c r="D57" s="85" t="s">
        <v>151</v>
      </c>
      <c r="E57" s="86" t="s">
        <v>290</v>
      </c>
      <c r="F57" s="59">
        <v>43909</v>
      </c>
      <c r="G57" s="66">
        <v>80</v>
      </c>
      <c r="H57" s="53">
        <v>8318.2199999999993</v>
      </c>
      <c r="I57" s="53">
        <v>0</v>
      </c>
      <c r="J57" s="63">
        <v>0</v>
      </c>
      <c r="K57" s="28" t="s">
        <v>141</v>
      </c>
      <c r="L57" s="66">
        <v>40</v>
      </c>
      <c r="M57" s="53">
        <v>4159.2</v>
      </c>
      <c r="N57" s="52">
        <v>0</v>
      </c>
      <c r="O57" s="52">
        <v>0</v>
      </c>
      <c r="P57" s="81">
        <f>SUM(M57+O57)/(H57+J57)</f>
        <v>0.5000108196224673</v>
      </c>
      <c r="Q57" s="32" t="s">
        <v>205</v>
      </c>
      <c r="R57" s="28" t="s">
        <v>158</v>
      </c>
      <c r="S57" s="65">
        <f>SUM(H57*0.0765)</f>
        <v>636.34382999999991</v>
      </c>
      <c r="T57" s="69">
        <v>665.47</v>
      </c>
      <c r="U57" s="29" t="s">
        <v>150</v>
      </c>
      <c r="V57" s="82">
        <f>IF(S57="","",$P57*$S57)</f>
        <v>318.17879999999997</v>
      </c>
      <c r="W57" s="83">
        <f>IF(T57="","",$P57*$T57)</f>
        <v>332.74220013416334</v>
      </c>
      <c r="X57" s="29" t="s">
        <v>150</v>
      </c>
      <c r="Y57" s="78" t="s">
        <v>6</v>
      </c>
      <c r="Z57" s="10"/>
      <c r="AA57" s="31"/>
    </row>
    <row r="58" spans="1:27" s="7" customFormat="1" ht="33" customHeight="1" x14ac:dyDescent="0.2">
      <c r="A58" s="8">
        <v>37</v>
      </c>
      <c r="B58" s="4"/>
      <c r="C58" s="4"/>
      <c r="D58" s="85" t="s">
        <v>151</v>
      </c>
      <c r="E58" s="86" t="s">
        <v>290</v>
      </c>
      <c r="F58" s="59">
        <v>43923</v>
      </c>
      <c r="G58" s="66">
        <v>80</v>
      </c>
      <c r="H58" s="53">
        <v>8318.2199999999993</v>
      </c>
      <c r="I58" s="53">
        <v>0</v>
      </c>
      <c r="J58" s="63">
        <v>0</v>
      </c>
      <c r="K58" s="28" t="s">
        <v>141</v>
      </c>
      <c r="L58" s="66">
        <v>66</v>
      </c>
      <c r="M58" s="53">
        <v>6862.68</v>
      </c>
      <c r="N58" s="52">
        <v>0</v>
      </c>
      <c r="O58" s="52">
        <v>0</v>
      </c>
      <c r="P58" s="81">
        <f>SUM(M58+O58)/(H58+J58)</f>
        <v>0.82501785237707115</v>
      </c>
      <c r="Q58" s="32" t="s">
        <v>205</v>
      </c>
      <c r="R58" s="28" t="s">
        <v>159</v>
      </c>
      <c r="S58" s="65">
        <f>SUM(H58*0.0765)</f>
        <v>636.34382999999991</v>
      </c>
      <c r="T58" s="69">
        <v>1098.03</v>
      </c>
      <c r="U58" s="29" t="s">
        <v>150</v>
      </c>
      <c r="V58" s="82">
        <f>IF(S58="","",$P58*$S58)</f>
        <v>524.99501999999995</v>
      </c>
      <c r="W58" s="83">
        <f>IF(T58="","",$P58*$T58)</f>
        <v>905.89435244559536</v>
      </c>
      <c r="X58" s="29" t="s">
        <v>150</v>
      </c>
      <c r="Y58" s="78" t="s">
        <v>6</v>
      </c>
      <c r="Z58" s="10"/>
      <c r="AA58" s="31"/>
    </row>
    <row r="59" spans="1:27" s="7" customFormat="1" ht="33" customHeight="1" x14ac:dyDescent="0.2">
      <c r="A59" s="8">
        <v>37</v>
      </c>
      <c r="B59" s="4"/>
      <c r="C59" s="4"/>
      <c r="D59" s="85" t="s">
        <v>151</v>
      </c>
      <c r="E59" s="86" t="s">
        <v>290</v>
      </c>
      <c r="F59" s="59">
        <v>43937</v>
      </c>
      <c r="G59" s="66">
        <v>80</v>
      </c>
      <c r="H59" s="53">
        <v>8318.2199999999993</v>
      </c>
      <c r="I59" s="53">
        <v>0</v>
      </c>
      <c r="J59" s="63">
        <v>0</v>
      </c>
      <c r="K59" s="28" t="s">
        <v>141</v>
      </c>
      <c r="L59" s="66">
        <v>80</v>
      </c>
      <c r="M59" s="53">
        <v>8318.2199999999993</v>
      </c>
      <c r="N59" s="52">
        <v>0</v>
      </c>
      <c r="O59" s="52">
        <v>0</v>
      </c>
      <c r="P59" s="81">
        <f>SUM(M59+O59)/(H59+J59)</f>
        <v>1</v>
      </c>
      <c r="Q59" s="32" t="s">
        <v>205</v>
      </c>
      <c r="R59" s="28" t="s">
        <v>160</v>
      </c>
      <c r="S59" s="65">
        <f>SUM(H59*0.0765)</f>
        <v>636.34382999999991</v>
      </c>
      <c r="T59" s="69">
        <v>1330.94</v>
      </c>
      <c r="U59" s="29" t="s">
        <v>150</v>
      </c>
      <c r="V59" s="82">
        <f>IF(S59="","",$P59*$S59)</f>
        <v>636.34382999999991</v>
      </c>
      <c r="W59" s="83">
        <f>IF(T59="","",$P59*$T59)</f>
        <v>1330.94</v>
      </c>
      <c r="X59" s="29" t="s">
        <v>150</v>
      </c>
      <c r="Y59" s="78" t="s">
        <v>6</v>
      </c>
      <c r="Z59" s="10"/>
      <c r="AA59" s="31"/>
    </row>
    <row r="60" spans="1:27" s="7" customFormat="1" ht="33" customHeight="1" x14ac:dyDescent="0.2">
      <c r="A60" s="8">
        <v>37</v>
      </c>
      <c r="B60" s="4"/>
      <c r="C60" s="4"/>
      <c r="D60" s="85" t="s">
        <v>151</v>
      </c>
      <c r="E60" s="86" t="s">
        <v>290</v>
      </c>
      <c r="F60" s="59">
        <v>43951</v>
      </c>
      <c r="G60" s="66">
        <v>80</v>
      </c>
      <c r="H60" s="53">
        <v>8318.2199999999993</v>
      </c>
      <c r="I60" s="53">
        <v>0</v>
      </c>
      <c r="J60" s="63">
        <v>0</v>
      </c>
      <c r="K60" s="28" t="s">
        <v>141</v>
      </c>
      <c r="L60" s="66">
        <v>80</v>
      </c>
      <c r="M60" s="53">
        <v>8318.2199999999993</v>
      </c>
      <c r="N60" s="52">
        <v>0</v>
      </c>
      <c r="O60" s="52">
        <v>0</v>
      </c>
      <c r="P60" s="81">
        <f>SUM(M60+O60)/(H60+J60)</f>
        <v>1</v>
      </c>
      <c r="Q60" s="32" t="s">
        <v>205</v>
      </c>
      <c r="R60" s="28" t="s">
        <v>161</v>
      </c>
      <c r="S60" s="65">
        <f>SUM(H60*0.0765)</f>
        <v>636.34382999999991</v>
      </c>
      <c r="T60" s="69">
        <v>1330.94</v>
      </c>
      <c r="U60" s="29" t="s">
        <v>150</v>
      </c>
      <c r="V60" s="82">
        <f>IF(S60="","",$P60*$S60)</f>
        <v>636.34382999999991</v>
      </c>
      <c r="W60" s="83">
        <f>IF(T60="","",$P60*$T60)</f>
        <v>1330.94</v>
      </c>
      <c r="X60" s="29" t="s">
        <v>150</v>
      </c>
      <c r="Y60" s="78" t="s">
        <v>6</v>
      </c>
      <c r="Z60" s="10"/>
      <c r="AA60" s="31"/>
    </row>
    <row r="61" spans="1:27" s="7" customFormat="1" ht="33" customHeight="1" x14ac:dyDescent="0.2">
      <c r="A61" s="8">
        <v>37</v>
      </c>
      <c r="B61" s="4"/>
      <c r="C61" s="4"/>
      <c r="D61" s="85" t="s">
        <v>151</v>
      </c>
      <c r="E61" s="86" t="s">
        <v>290</v>
      </c>
      <c r="F61" s="59">
        <v>43965</v>
      </c>
      <c r="G61" s="66">
        <v>80</v>
      </c>
      <c r="H61" s="53">
        <v>8318.2199999999993</v>
      </c>
      <c r="I61" s="53">
        <v>0</v>
      </c>
      <c r="J61" s="63">
        <v>0</v>
      </c>
      <c r="K61" s="28" t="s">
        <v>141</v>
      </c>
      <c r="L61" s="66">
        <v>80</v>
      </c>
      <c r="M61" s="53">
        <v>8318.2199999999993</v>
      </c>
      <c r="N61" s="52">
        <v>0</v>
      </c>
      <c r="O61" s="52">
        <v>0</v>
      </c>
      <c r="P61" s="81">
        <f>SUM(M61+O61)/(H61+J61)</f>
        <v>1</v>
      </c>
      <c r="Q61" s="32" t="s">
        <v>205</v>
      </c>
      <c r="R61" s="28" t="s">
        <v>162</v>
      </c>
      <c r="S61" s="65">
        <f>SUM(H61*0.0765)</f>
        <v>636.34382999999991</v>
      </c>
      <c r="T61" s="69">
        <v>1330.94</v>
      </c>
      <c r="U61" s="29" t="s">
        <v>150</v>
      </c>
      <c r="V61" s="82">
        <f>IF(S61="","",$P61*$S61)</f>
        <v>636.34382999999991</v>
      </c>
      <c r="W61" s="83">
        <f>IF(T61="","",$P61*$T61)</f>
        <v>1330.94</v>
      </c>
      <c r="X61" s="29" t="s">
        <v>150</v>
      </c>
      <c r="Y61" s="78" t="s">
        <v>6</v>
      </c>
      <c r="Z61" s="10"/>
      <c r="AA61" s="31"/>
    </row>
    <row r="62" spans="1:27" s="7" customFormat="1" ht="33" customHeight="1" x14ac:dyDescent="0.2">
      <c r="A62" s="8">
        <v>37</v>
      </c>
      <c r="B62" s="4"/>
      <c r="C62" s="4"/>
      <c r="D62" s="85" t="s">
        <v>151</v>
      </c>
      <c r="E62" s="86" t="s">
        <v>290</v>
      </c>
      <c r="F62" s="59">
        <v>43979</v>
      </c>
      <c r="G62" s="66">
        <v>80</v>
      </c>
      <c r="H62" s="53">
        <v>8318.2199999999993</v>
      </c>
      <c r="I62" s="53">
        <v>0</v>
      </c>
      <c r="J62" s="63">
        <v>0</v>
      </c>
      <c r="K62" s="28" t="s">
        <v>141</v>
      </c>
      <c r="L62" s="66">
        <v>80</v>
      </c>
      <c r="M62" s="53">
        <v>8318.2199999999993</v>
      </c>
      <c r="N62" s="52">
        <v>0</v>
      </c>
      <c r="O62" s="52">
        <v>0</v>
      </c>
      <c r="P62" s="81">
        <f>SUM(M62+O62)/(H62+J62)</f>
        <v>1</v>
      </c>
      <c r="Q62" s="32" t="s">
        <v>205</v>
      </c>
      <c r="R62" s="28" t="s">
        <v>163</v>
      </c>
      <c r="S62" s="65">
        <f>SUM(H62*0.0765)</f>
        <v>636.34382999999991</v>
      </c>
      <c r="T62" s="69">
        <v>1330.94</v>
      </c>
      <c r="U62" s="29" t="s">
        <v>150</v>
      </c>
      <c r="V62" s="82">
        <f>IF(S62="","",$P62*$S62)</f>
        <v>636.34382999999991</v>
      </c>
      <c r="W62" s="83">
        <f>IF(T62="","",$P62*$T62)</f>
        <v>1330.94</v>
      </c>
      <c r="X62" s="29" t="s">
        <v>150</v>
      </c>
      <c r="Y62" s="78" t="s">
        <v>6</v>
      </c>
      <c r="Z62" s="10"/>
      <c r="AA62" s="31"/>
    </row>
    <row r="63" spans="1:27" s="7" customFormat="1" ht="33" customHeight="1" x14ac:dyDescent="0.2">
      <c r="A63" s="8">
        <v>37</v>
      </c>
      <c r="B63" s="4"/>
      <c r="C63" s="4"/>
      <c r="D63" s="106" t="s">
        <v>151</v>
      </c>
      <c r="E63" s="86" t="s">
        <v>290</v>
      </c>
      <c r="F63" s="59">
        <v>43980</v>
      </c>
      <c r="G63" s="66">
        <v>80</v>
      </c>
      <c r="H63" s="53">
        <v>8318.2199999999993</v>
      </c>
      <c r="I63" s="53">
        <v>0</v>
      </c>
      <c r="J63" s="63">
        <v>0</v>
      </c>
      <c r="K63" s="28" t="s">
        <v>141</v>
      </c>
      <c r="L63" s="66">
        <v>10</v>
      </c>
      <c r="M63" s="53">
        <v>1039.8</v>
      </c>
      <c r="N63" s="52">
        <v>0</v>
      </c>
      <c r="O63" s="52">
        <v>0</v>
      </c>
      <c r="P63" s="81">
        <f>SUM(M63+O63)/(H63+J63)</f>
        <v>0.12500270490561682</v>
      </c>
      <c r="Q63" s="32" t="s">
        <v>205</v>
      </c>
      <c r="R63" s="28" t="s">
        <v>164</v>
      </c>
      <c r="S63" s="65">
        <f>SUM(H63*0.0765)</f>
        <v>636.34382999999991</v>
      </c>
      <c r="T63" s="69">
        <v>166.37</v>
      </c>
      <c r="U63" s="29" t="s">
        <v>150</v>
      </c>
      <c r="V63" s="82">
        <f>IF(S63="","",$P63*$S63)</f>
        <v>79.544699999999992</v>
      </c>
      <c r="W63" s="83">
        <f>IF(T63="","",$P63*$T63)</f>
        <v>20.796700015147472</v>
      </c>
      <c r="X63" s="29" t="s">
        <v>150</v>
      </c>
      <c r="Y63" s="78" t="s">
        <v>6</v>
      </c>
      <c r="Z63" s="10"/>
      <c r="AA63" s="31"/>
    </row>
    <row r="64" spans="1:27" s="7" customFormat="1" ht="33" customHeight="1" x14ac:dyDescent="0.2">
      <c r="A64" s="8">
        <v>37</v>
      </c>
      <c r="B64" s="4"/>
      <c r="C64" s="4"/>
      <c r="D64" s="9" t="s">
        <v>135</v>
      </c>
      <c r="E64" s="9" t="s">
        <v>289</v>
      </c>
      <c r="F64" s="59">
        <v>44104</v>
      </c>
      <c r="G64" s="66">
        <v>87.5</v>
      </c>
      <c r="H64" s="53">
        <v>962.5</v>
      </c>
      <c r="I64" s="53"/>
      <c r="J64" s="63"/>
      <c r="K64" s="28" t="s">
        <v>141</v>
      </c>
      <c r="L64" s="66">
        <v>87.5</v>
      </c>
      <c r="M64" s="53">
        <v>962.5</v>
      </c>
      <c r="N64" s="52"/>
      <c r="O64" s="52"/>
      <c r="P64" s="81">
        <f>SUM(M64+O64)/(H64+J64)</f>
        <v>1</v>
      </c>
      <c r="Q64" s="32" t="s">
        <v>132</v>
      </c>
      <c r="R64" s="28" t="s">
        <v>149</v>
      </c>
      <c r="S64" s="65">
        <f>SUM(H64*0.0765)</f>
        <v>73.631249999999994</v>
      </c>
      <c r="T64" s="69">
        <v>134.75</v>
      </c>
      <c r="U64" s="29" t="s">
        <v>150</v>
      </c>
      <c r="V64" s="82">
        <f>IF(S64="","",$P64*$S64)</f>
        <v>73.631249999999994</v>
      </c>
      <c r="W64" s="83">
        <f>IF(T64="","",$P64*$T64)</f>
        <v>134.75</v>
      </c>
      <c r="X64" s="29" t="s">
        <v>150</v>
      </c>
      <c r="Y64" s="78"/>
      <c r="Z64" s="10"/>
      <c r="AA64" s="31"/>
    </row>
    <row r="65" spans="1:27" s="7" customFormat="1" ht="33" customHeight="1" x14ac:dyDescent="0.2">
      <c r="A65" s="8">
        <v>37</v>
      </c>
      <c r="B65" s="4"/>
      <c r="C65" s="4"/>
      <c r="D65" s="9" t="s">
        <v>138</v>
      </c>
      <c r="E65" s="9" t="s">
        <v>289</v>
      </c>
      <c r="F65" s="59" t="s">
        <v>146</v>
      </c>
      <c r="G65" s="66">
        <v>122</v>
      </c>
      <c r="H65" s="53">
        <v>1342</v>
      </c>
      <c r="I65" s="53"/>
      <c r="J65" s="63"/>
      <c r="K65" s="28" t="s">
        <v>141</v>
      </c>
      <c r="L65" s="66">
        <v>122</v>
      </c>
      <c r="M65" s="53">
        <v>1342</v>
      </c>
      <c r="N65" s="52"/>
      <c r="O65" s="52"/>
      <c r="P65" s="81">
        <f>SUM(M65+O65)/(H65+J65)</f>
        <v>1</v>
      </c>
      <c r="Q65" s="32" t="s">
        <v>132</v>
      </c>
      <c r="R65" s="28" t="s">
        <v>149</v>
      </c>
      <c r="S65" s="65">
        <f>SUM(H65*0.0765)</f>
        <v>102.663</v>
      </c>
      <c r="T65" s="69">
        <v>187.88</v>
      </c>
      <c r="U65" s="29" t="s">
        <v>150</v>
      </c>
      <c r="V65" s="82">
        <f>IF(S65="","",$P65*$S65)</f>
        <v>102.663</v>
      </c>
      <c r="W65" s="83">
        <f>IF(T65="","",$P65*$T65)</f>
        <v>187.88</v>
      </c>
      <c r="X65" s="29" t="s">
        <v>150</v>
      </c>
      <c r="Y65" s="78"/>
      <c r="Z65" s="10"/>
      <c r="AA65" s="31"/>
    </row>
    <row r="66" spans="1:27" s="7" customFormat="1" ht="33" customHeight="1" x14ac:dyDescent="0.2">
      <c r="A66" s="8">
        <v>37</v>
      </c>
      <c r="B66" s="4"/>
      <c r="C66" s="4"/>
      <c r="D66" s="9" t="s">
        <v>133</v>
      </c>
      <c r="E66" s="9" t="s">
        <v>289</v>
      </c>
      <c r="F66" s="59">
        <v>44075</v>
      </c>
      <c r="G66" s="66">
        <v>39</v>
      </c>
      <c r="H66" s="53">
        <v>429</v>
      </c>
      <c r="I66" s="53"/>
      <c r="J66" s="63"/>
      <c r="K66" s="28" t="s">
        <v>141</v>
      </c>
      <c r="L66" s="66">
        <v>5.75</v>
      </c>
      <c r="M66" s="53">
        <v>63.25</v>
      </c>
      <c r="N66" s="52"/>
      <c r="O66" s="52"/>
      <c r="P66" s="81">
        <f>SUM(M66+O66)/(H66+J66)</f>
        <v>0.14743589743589744</v>
      </c>
      <c r="Q66" s="32" t="s">
        <v>132</v>
      </c>
      <c r="R66" s="28" t="s">
        <v>149</v>
      </c>
      <c r="S66" s="65">
        <f>SUM(H66*0.0765)</f>
        <v>32.8185</v>
      </c>
      <c r="T66" s="69">
        <v>7.27</v>
      </c>
      <c r="U66" s="29" t="s">
        <v>150</v>
      </c>
      <c r="V66" s="82">
        <f>IF(S66="","",$P66*$S66)</f>
        <v>4.8386250000000004</v>
      </c>
      <c r="W66" s="83">
        <f>IF(T66="","",$P66*$T66)</f>
        <v>1.0718589743589744</v>
      </c>
      <c r="X66" s="29" t="s">
        <v>150</v>
      </c>
      <c r="Y66" s="78"/>
      <c r="Z66" s="10"/>
      <c r="AA66" s="31"/>
    </row>
    <row r="67" spans="1:27" s="7" customFormat="1" ht="33" customHeight="1" x14ac:dyDescent="0.2">
      <c r="A67" s="8">
        <v>37</v>
      </c>
      <c r="B67" s="4"/>
      <c r="C67" s="4"/>
      <c r="D67" s="9" t="s">
        <v>136</v>
      </c>
      <c r="E67" s="9" t="s">
        <v>289</v>
      </c>
      <c r="F67" s="59">
        <v>44104</v>
      </c>
      <c r="G67" s="66">
        <v>14</v>
      </c>
      <c r="H67" s="53">
        <v>154</v>
      </c>
      <c r="I67" s="53"/>
      <c r="J67" s="63"/>
      <c r="K67" s="28" t="s">
        <v>141</v>
      </c>
      <c r="L67" s="66">
        <v>14</v>
      </c>
      <c r="M67" s="53">
        <v>154</v>
      </c>
      <c r="N67" s="52"/>
      <c r="O67" s="52"/>
      <c r="P67" s="81">
        <f>SUM(M67+O67)/(H67+J67)</f>
        <v>1</v>
      </c>
      <c r="Q67" s="32" t="s">
        <v>132</v>
      </c>
      <c r="R67" s="28" t="s">
        <v>149</v>
      </c>
      <c r="S67" s="65">
        <f>SUM(H67*0.0765)</f>
        <v>11.781000000000001</v>
      </c>
      <c r="T67" s="69">
        <v>21.56</v>
      </c>
      <c r="U67" s="29" t="s">
        <v>150</v>
      </c>
      <c r="V67" s="82">
        <f>IF(S67="","",$P67*$S67)</f>
        <v>11.781000000000001</v>
      </c>
      <c r="W67" s="83">
        <f>IF(T67="","",$P67*$T67)</f>
        <v>21.56</v>
      </c>
      <c r="X67" s="29" t="s">
        <v>150</v>
      </c>
      <c r="Y67" s="78"/>
      <c r="Z67" s="10"/>
      <c r="AA67" s="31"/>
    </row>
    <row r="68" spans="1:27" s="7" customFormat="1" ht="33" customHeight="1" x14ac:dyDescent="0.2">
      <c r="A68" s="8">
        <v>37</v>
      </c>
      <c r="B68" s="4"/>
      <c r="C68" s="4"/>
      <c r="D68" s="9" t="s">
        <v>137</v>
      </c>
      <c r="E68" s="9" t="s">
        <v>289</v>
      </c>
      <c r="F68" s="59" t="s">
        <v>146</v>
      </c>
      <c r="G68" s="66">
        <v>197.75</v>
      </c>
      <c r="H68" s="53">
        <v>2175.25</v>
      </c>
      <c r="I68" s="53"/>
      <c r="J68" s="63"/>
      <c r="K68" s="28" t="s">
        <v>141</v>
      </c>
      <c r="L68" s="66">
        <v>40.5</v>
      </c>
      <c r="M68" s="53">
        <v>445.5</v>
      </c>
      <c r="N68" s="52"/>
      <c r="O68" s="52"/>
      <c r="P68" s="81">
        <f>SUM(M68+O68)/(H68+J68)</f>
        <v>0.20480404551201012</v>
      </c>
      <c r="Q68" s="32" t="s">
        <v>132</v>
      </c>
      <c r="R68" s="28" t="s">
        <v>149</v>
      </c>
      <c r="S68" s="65">
        <f>SUM(H68*0.0765)</f>
        <v>166.40662499999999</v>
      </c>
      <c r="T68" s="69">
        <v>71.28</v>
      </c>
      <c r="U68" s="29" t="s">
        <v>150</v>
      </c>
      <c r="V68" s="82">
        <f>IF(S68="","",$P68*$S68)</f>
        <v>34.080750000000002</v>
      </c>
      <c r="W68" s="83">
        <f>IF(T68="","",$P68*$T68)</f>
        <v>14.598432364096082</v>
      </c>
      <c r="X68" s="29" t="s">
        <v>150</v>
      </c>
      <c r="Y68" s="78" t="s">
        <v>6</v>
      </c>
      <c r="Z68" s="10"/>
      <c r="AA68" s="31"/>
    </row>
    <row r="69" spans="1:27" s="7" customFormat="1" ht="33" customHeight="1" x14ac:dyDescent="0.2">
      <c r="A69" s="8">
        <v>37</v>
      </c>
      <c r="B69" s="4"/>
      <c r="C69" s="4"/>
      <c r="D69" s="9" t="s">
        <v>134</v>
      </c>
      <c r="E69" s="9" t="s">
        <v>289</v>
      </c>
      <c r="F69" s="59" t="s">
        <v>148</v>
      </c>
      <c r="G69" s="66">
        <v>291.75</v>
      </c>
      <c r="H69" s="53">
        <v>3005.04</v>
      </c>
      <c r="I69" s="53"/>
      <c r="J69" s="63"/>
      <c r="K69" s="28" t="s">
        <v>141</v>
      </c>
      <c r="L69" s="66">
        <v>256.5</v>
      </c>
      <c r="M69" s="53">
        <v>2641.95</v>
      </c>
      <c r="N69" s="52"/>
      <c r="O69" s="52"/>
      <c r="P69" s="81">
        <f>SUM(M69+O69)/(H69+J69)</f>
        <v>0.87917298937784516</v>
      </c>
      <c r="Q69" s="32" t="s">
        <v>132</v>
      </c>
      <c r="R69" s="28" t="s">
        <v>149</v>
      </c>
      <c r="S69" s="65">
        <f>SUM(H69*0.0765)</f>
        <v>229.88556</v>
      </c>
      <c r="T69" s="69">
        <v>369.87</v>
      </c>
      <c r="U69" s="29" t="s">
        <v>150</v>
      </c>
      <c r="V69" s="82">
        <f>IF(S69="","",$P69*$S69)</f>
        <v>202.10917499999999</v>
      </c>
      <c r="W69" s="83">
        <f>IF(T69="","",$P69*$T69)</f>
        <v>325.17971358118359</v>
      </c>
      <c r="X69" s="29" t="s">
        <v>150</v>
      </c>
      <c r="Y69" s="78" t="s">
        <v>6</v>
      </c>
      <c r="Z69" s="10"/>
      <c r="AA69" s="31"/>
    </row>
    <row r="70" spans="1:27" s="7" customFormat="1" ht="33" customHeight="1" x14ac:dyDescent="0.2">
      <c r="A70" s="8">
        <v>37</v>
      </c>
      <c r="B70" s="4"/>
      <c r="C70" s="4"/>
      <c r="D70" s="9" t="s">
        <v>46</v>
      </c>
      <c r="E70" s="9" t="s">
        <v>47</v>
      </c>
      <c r="F70" s="59">
        <v>43937</v>
      </c>
      <c r="G70" s="66">
        <v>70</v>
      </c>
      <c r="H70" s="53">
        <v>1003.21</v>
      </c>
      <c r="I70" s="53">
        <v>0</v>
      </c>
      <c r="J70" s="63">
        <v>0</v>
      </c>
      <c r="K70" s="28" t="s">
        <v>141</v>
      </c>
      <c r="L70" s="66">
        <v>70</v>
      </c>
      <c r="M70" s="53">
        <v>1003.21</v>
      </c>
      <c r="N70" s="52">
        <v>0</v>
      </c>
      <c r="O70" s="52">
        <v>0</v>
      </c>
      <c r="P70" s="81">
        <f>SUM(M70+O70)/(H70+J70)</f>
        <v>1</v>
      </c>
      <c r="Q70" s="32" t="s">
        <v>48</v>
      </c>
      <c r="R70" s="28" t="s">
        <v>149</v>
      </c>
      <c r="S70" s="65">
        <f>SUM(H70*0.0765)</f>
        <v>76.745564999999999</v>
      </c>
      <c r="T70" s="69">
        <v>16</v>
      </c>
      <c r="U70" s="29" t="s">
        <v>150</v>
      </c>
      <c r="V70" s="82">
        <f>IF(S70="","",$P70*$S70)</f>
        <v>76.745564999999999</v>
      </c>
      <c r="W70" s="83">
        <f>IF(T70="","",$P70*$T70)</f>
        <v>16</v>
      </c>
      <c r="X70" s="29" t="s">
        <v>150</v>
      </c>
      <c r="Y70" s="78"/>
      <c r="Z70" s="10"/>
      <c r="AA70" s="31"/>
    </row>
    <row r="71" spans="1:27" s="7" customFormat="1" ht="33" customHeight="1" x14ac:dyDescent="0.2">
      <c r="A71" s="8">
        <v>37</v>
      </c>
      <c r="B71" s="4"/>
      <c r="C71" s="4"/>
      <c r="D71" s="9" t="s">
        <v>49</v>
      </c>
      <c r="E71" s="9" t="s">
        <v>47</v>
      </c>
      <c r="F71" s="59">
        <v>44007</v>
      </c>
      <c r="G71" s="66">
        <v>52.5</v>
      </c>
      <c r="H71" s="53">
        <v>882.58</v>
      </c>
      <c r="I71" s="53">
        <v>0</v>
      </c>
      <c r="J71" s="63">
        <v>0</v>
      </c>
      <c r="K71" s="28" t="s">
        <v>141</v>
      </c>
      <c r="L71" s="66">
        <v>21</v>
      </c>
      <c r="M71" s="53">
        <v>357.84</v>
      </c>
      <c r="N71" s="52">
        <v>0</v>
      </c>
      <c r="O71" s="52">
        <v>0</v>
      </c>
      <c r="P71" s="81">
        <f>SUM(M71+O71)/(H71+J71)</f>
        <v>0.40544766480092453</v>
      </c>
      <c r="Q71" s="32" t="s">
        <v>41</v>
      </c>
      <c r="R71" s="28" t="s">
        <v>149</v>
      </c>
      <c r="S71" s="65">
        <f>SUM(H71*0.0765)</f>
        <v>67.51737</v>
      </c>
      <c r="T71" s="69">
        <v>321.99</v>
      </c>
      <c r="U71" s="29" t="s">
        <v>150</v>
      </c>
      <c r="V71" s="82">
        <f>IF(S71="","",$P71*$S71)</f>
        <v>27.374759999999998</v>
      </c>
      <c r="W71" s="83">
        <f>IF(T71="","",$P71*$T71)</f>
        <v>130.55009358924968</v>
      </c>
      <c r="X71" s="29" t="s">
        <v>150</v>
      </c>
      <c r="Y71" s="78"/>
      <c r="Z71" s="10"/>
      <c r="AA71" s="31"/>
    </row>
    <row r="72" spans="1:27" s="7" customFormat="1" ht="33" customHeight="1" x14ac:dyDescent="0.2">
      <c r="A72" s="8">
        <v>37</v>
      </c>
      <c r="B72" s="4"/>
      <c r="C72" s="4"/>
      <c r="D72" s="9" t="s">
        <v>120</v>
      </c>
      <c r="E72" s="9" t="s">
        <v>116</v>
      </c>
      <c r="F72" s="59">
        <v>44007</v>
      </c>
      <c r="G72" s="66">
        <v>40</v>
      </c>
      <c r="H72" s="53">
        <v>1272.8</v>
      </c>
      <c r="I72" s="53"/>
      <c r="J72" s="63"/>
      <c r="K72" s="28" t="s">
        <v>141</v>
      </c>
      <c r="L72" s="66">
        <v>40</v>
      </c>
      <c r="M72" s="53">
        <v>1272.8</v>
      </c>
      <c r="N72" s="52">
        <v>0</v>
      </c>
      <c r="O72" s="52">
        <v>0</v>
      </c>
      <c r="P72" s="81">
        <f>SUM(M72+O72)/(H72+J72)</f>
        <v>1</v>
      </c>
      <c r="Q72" s="32" t="s">
        <v>45</v>
      </c>
      <c r="R72" s="28" t="s">
        <v>149</v>
      </c>
      <c r="S72" s="65">
        <f>SUM(H72*0.0765)</f>
        <v>97.369199999999992</v>
      </c>
      <c r="T72" s="69">
        <v>203.65</v>
      </c>
      <c r="U72" s="29" t="s">
        <v>150</v>
      </c>
      <c r="V72" s="82">
        <f>IF(S72="","",$P72*$S72)</f>
        <v>97.369199999999992</v>
      </c>
      <c r="W72" s="83">
        <f>IF(T72="","",$P72*$T72)</f>
        <v>203.65</v>
      </c>
      <c r="X72" s="29" t="s">
        <v>150</v>
      </c>
      <c r="Y72" s="78"/>
      <c r="Z72" s="10"/>
      <c r="AA72" s="31"/>
    </row>
    <row r="73" spans="1:27" s="7" customFormat="1" ht="33" customHeight="1" x14ac:dyDescent="0.2">
      <c r="A73" s="8">
        <v>37</v>
      </c>
      <c r="B73" s="4"/>
      <c r="C73" s="4"/>
      <c r="D73" s="9" t="s">
        <v>120</v>
      </c>
      <c r="E73" s="9" t="s">
        <v>116</v>
      </c>
      <c r="F73" s="59">
        <v>44021</v>
      </c>
      <c r="G73" s="66">
        <v>63.5</v>
      </c>
      <c r="H73" s="53">
        <v>2020.57</v>
      </c>
      <c r="I73" s="53"/>
      <c r="J73" s="63"/>
      <c r="K73" s="28" t="s">
        <v>141</v>
      </c>
      <c r="L73" s="66">
        <v>40</v>
      </c>
      <c r="M73" s="53">
        <v>1272.8</v>
      </c>
      <c r="N73" s="52">
        <v>0</v>
      </c>
      <c r="O73" s="52">
        <v>0</v>
      </c>
      <c r="P73" s="81">
        <f>SUM(M73+O73)/(H73+J73)</f>
        <v>0.62992125984251968</v>
      </c>
      <c r="Q73" s="32" t="s">
        <v>45</v>
      </c>
      <c r="R73" s="28" t="s">
        <v>149</v>
      </c>
      <c r="S73" s="65">
        <f>SUM(H73*0.0765)</f>
        <v>154.57360499999999</v>
      </c>
      <c r="T73" s="69">
        <v>203.65</v>
      </c>
      <c r="U73" s="29" t="s">
        <v>150</v>
      </c>
      <c r="V73" s="82">
        <f>IF(S73="","",$P73*$S73)</f>
        <v>97.369199999999992</v>
      </c>
      <c r="W73" s="83">
        <f>IF(T73="","",$P73*$T73)</f>
        <v>128.28346456692913</v>
      </c>
      <c r="X73" s="29" t="s">
        <v>150</v>
      </c>
      <c r="Y73" s="78"/>
      <c r="Z73" s="10"/>
      <c r="AA73" s="31"/>
    </row>
    <row r="74" spans="1:27" s="7" customFormat="1" ht="33" customHeight="1" x14ac:dyDescent="0.2">
      <c r="A74" s="8">
        <v>37</v>
      </c>
      <c r="B74" s="4"/>
      <c r="C74" s="4"/>
      <c r="D74" s="9" t="s">
        <v>118</v>
      </c>
      <c r="E74" s="9" t="s">
        <v>116</v>
      </c>
      <c r="F74" s="59">
        <v>44063</v>
      </c>
      <c r="G74" s="66">
        <v>35</v>
      </c>
      <c r="H74" s="53">
        <v>588.39</v>
      </c>
      <c r="I74" s="53"/>
      <c r="J74" s="63"/>
      <c r="K74" s="28" t="s">
        <v>141</v>
      </c>
      <c r="L74" s="66">
        <v>14</v>
      </c>
      <c r="M74" s="53">
        <v>235.34</v>
      </c>
      <c r="N74" s="52">
        <v>0</v>
      </c>
      <c r="O74" s="52">
        <v>0</v>
      </c>
      <c r="P74" s="81">
        <f>SUM(M74+O74)/(H74+J74)</f>
        <v>0.39997280715171912</v>
      </c>
      <c r="Q74" s="32" t="s">
        <v>45</v>
      </c>
      <c r="R74" s="28" t="s">
        <v>149</v>
      </c>
      <c r="S74" s="65">
        <f>SUM(H74*0.0765)</f>
        <v>45.011834999999998</v>
      </c>
      <c r="T74" s="69">
        <v>122.15</v>
      </c>
      <c r="U74" s="29" t="s">
        <v>150</v>
      </c>
      <c r="V74" s="82">
        <f>IF(S74="","",$P74*$S74)</f>
        <v>18.003509999999999</v>
      </c>
      <c r="W74" s="83">
        <f>IF(T74="","",$P74*$T74)</f>
        <v>48.856678393582492</v>
      </c>
      <c r="X74" s="29" t="s">
        <v>150</v>
      </c>
      <c r="Y74" s="78"/>
      <c r="Z74" s="10"/>
      <c r="AA74" s="31"/>
    </row>
    <row r="75" spans="1:27" s="7" customFormat="1" ht="33" customHeight="1" x14ac:dyDescent="0.2">
      <c r="A75" s="8">
        <v>37</v>
      </c>
      <c r="B75" s="4"/>
      <c r="C75" s="4"/>
      <c r="D75" s="9" t="s">
        <v>118</v>
      </c>
      <c r="E75" s="9" t="s">
        <v>116</v>
      </c>
      <c r="F75" s="59">
        <v>44077</v>
      </c>
      <c r="G75" s="66">
        <v>70</v>
      </c>
      <c r="H75" s="53">
        <v>1176.78</v>
      </c>
      <c r="I75" s="53"/>
      <c r="J75" s="63"/>
      <c r="K75" s="28" t="s">
        <v>141</v>
      </c>
      <c r="L75" s="66">
        <v>7</v>
      </c>
      <c r="M75" s="53">
        <v>117.67</v>
      </c>
      <c r="N75" s="52">
        <v>0</v>
      </c>
      <c r="O75" s="52">
        <v>0</v>
      </c>
      <c r="P75" s="81">
        <f>SUM(M75+O75)/(H75+J75)</f>
        <v>9.9993201787929781E-2</v>
      </c>
      <c r="Q75" s="32" t="s">
        <v>45</v>
      </c>
      <c r="R75" s="28" t="s">
        <v>149</v>
      </c>
      <c r="S75" s="65">
        <f>SUM(H75*0.0765)</f>
        <v>90.023669999999996</v>
      </c>
      <c r="T75" s="69">
        <v>61.07</v>
      </c>
      <c r="U75" s="29" t="s">
        <v>150</v>
      </c>
      <c r="V75" s="82">
        <f>IF(S75="","",$P75*$S75)</f>
        <v>9.0017549999999993</v>
      </c>
      <c r="W75" s="83">
        <f>IF(T75="","",$P75*$T75)</f>
        <v>6.1065848331888715</v>
      </c>
      <c r="X75" s="29" t="s">
        <v>150</v>
      </c>
      <c r="Y75" s="78"/>
      <c r="Z75" s="10"/>
      <c r="AA75" s="31"/>
    </row>
    <row r="76" spans="1:27" s="7" customFormat="1" ht="33" customHeight="1" x14ac:dyDescent="0.2">
      <c r="A76" s="8">
        <v>37</v>
      </c>
      <c r="B76" s="4"/>
      <c r="C76" s="4"/>
      <c r="D76" s="9" t="s">
        <v>117</v>
      </c>
      <c r="E76" s="9" t="s">
        <v>116</v>
      </c>
      <c r="F76" s="59">
        <v>44091</v>
      </c>
      <c r="G76" s="66">
        <v>60</v>
      </c>
      <c r="H76" s="53">
        <v>1090.97</v>
      </c>
      <c r="I76" s="53"/>
      <c r="J76" s="63"/>
      <c r="K76" s="28" t="s">
        <v>141</v>
      </c>
      <c r="L76" s="66">
        <v>56</v>
      </c>
      <c r="M76" s="53">
        <v>985.87</v>
      </c>
      <c r="N76" s="52">
        <v>0</v>
      </c>
      <c r="O76" s="52">
        <v>0</v>
      </c>
      <c r="P76" s="81">
        <f>SUM(M76+O76)/(H76+J76)</f>
        <v>0.90366371210940721</v>
      </c>
      <c r="Q76" s="32" t="s">
        <v>124</v>
      </c>
      <c r="R76" s="28" t="s">
        <v>149</v>
      </c>
      <c r="S76" s="65">
        <f>SUM(H76*0.0765)</f>
        <v>83.459204999999997</v>
      </c>
      <c r="T76" s="69">
        <v>1131.3499999999999</v>
      </c>
      <c r="U76" s="29" t="s">
        <v>150</v>
      </c>
      <c r="V76" s="82">
        <f>IF(S76="","",$P76*$S76)</f>
        <v>75.419055</v>
      </c>
      <c r="W76" s="83">
        <f>IF(T76="","",$P76*$T76)</f>
        <v>1022.3599406949778</v>
      </c>
      <c r="X76" s="29" t="s">
        <v>150</v>
      </c>
      <c r="Y76" s="78" t="s">
        <v>6</v>
      </c>
      <c r="Z76" s="10"/>
      <c r="AA76" s="31"/>
    </row>
    <row r="77" spans="1:27" s="7" customFormat="1" ht="33" customHeight="1" x14ac:dyDescent="0.2">
      <c r="A77" s="8">
        <v>37</v>
      </c>
      <c r="B77" s="4"/>
      <c r="C77" s="4"/>
      <c r="D77" s="9" t="s">
        <v>119</v>
      </c>
      <c r="E77" s="9" t="s">
        <v>116</v>
      </c>
      <c r="F77" s="59">
        <v>44063</v>
      </c>
      <c r="G77" s="66">
        <v>64</v>
      </c>
      <c r="H77" s="53">
        <v>2413.7199999999998</v>
      </c>
      <c r="I77" s="53"/>
      <c r="J77" s="63"/>
      <c r="K77" s="28" t="s">
        <v>141</v>
      </c>
      <c r="L77" s="66">
        <v>32</v>
      </c>
      <c r="M77" s="53">
        <v>1090.56</v>
      </c>
      <c r="N77" s="52">
        <v>0</v>
      </c>
      <c r="O77" s="52">
        <v>0</v>
      </c>
      <c r="P77" s="81">
        <f>SUM(M77+O77)/(H77+J77)</f>
        <v>0.45181711217539733</v>
      </c>
      <c r="Q77" s="32" t="s">
        <v>45</v>
      </c>
      <c r="R77" s="28" t="s">
        <v>149</v>
      </c>
      <c r="S77" s="65">
        <f>SUM(H77*0.0765)</f>
        <v>184.64957999999999</v>
      </c>
      <c r="T77" s="69">
        <v>580.55999999999995</v>
      </c>
      <c r="U77" s="29" t="s">
        <v>150</v>
      </c>
      <c r="V77" s="82">
        <f>IF(S77="","",$P77*$S77)</f>
        <v>83.427840000000003</v>
      </c>
      <c r="W77" s="83">
        <f>IF(T77="","",$P77*$T77)</f>
        <v>262.30694264454866</v>
      </c>
      <c r="X77" s="29" t="s">
        <v>150</v>
      </c>
      <c r="Y77" s="78" t="s">
        <v>6</v>
      </c>
      <c r="Z77" s="10"/>
      <c r="AA77" s="31"/>
    </row>
    <row r="78" spans="1:27" s="7" customFormat="1" ht="33" customHeight="1" x14ac:dyDescent="0.2">
      <c r="A78" s="8">
        <v>37</v>
      </c>
      <c r="B78" s="4"/>
      <c r="C78" s="4"/>
      <c r="D78" s="9" t="s">
        <v>115</v>
      </c>
      <c r="E78" s="9" t="s">
        <v>116</v>
      </c>
      <c r="F78" s="59">
        <v>44063</v>
      </c>
      <c r="G78" s="66">
        <v>63</v>
      </c>
      <c r="H78" s="53">
        <v>1793.37</v>
      </c>
      <c r="I78" s="53"/>
      <c r="J78" s="63"/>
      <c r="K78" s="28" t="s">
        <v>141</v>
      </c>
      <c r="L78" s="66">
        <v>21</v>
      </c>
      <c r="M78" s="53">
        <v>597.87</v>
      </c>
      <c r="N78" s="52">
        <v>0</v>
      </c>
      <c r="O78" s="52">
        <v>0</v>
      </c>
      <c r="P78" s="81">
        <f>SUM(M78+O78)/(H78+J78)</f>
        <v>0.33337794208668597</v>
      </c>
      <c r="Q78" s="32" t="s">
        <v>45</v>
      </c>
      <c r="R78" s="28" t="s">
        <v>149</v>
      </c>
      <c r="S78" s="65">
        <f>SUM(H78*0.0765)</f>
        <v>137.19280499999999</v>
      </c>
      <c r="T78" s="69">
        <v>307.82</v>
      </c>
      <c r="U78" s="29" t="s">
        <v>150</v>
      </c>
      <c r="V78" s="82">
        <f>IF(S78="","",$P78*$S78)</f>
        <v>45.737054999999998</v>
      </c>
      <c r="W78" s="83">
        <f>IF(T78="","",$P78*$T78)</f>
        <v>102.62039813312367</v>
      </c>
      <c r="X78" s="29" t="s">
        <v>150</v>
      </c>
      <c r="Y78" s="78" t="s">
        <v>6</v>
      </c>
      <c r="Z78" s="10"/>
      <c r="AA78" s="31"/>
    </row>
    <row r="79" spans="1:27" s="7" customFormat="1" ht="33" customHeight="1" x14ac:dyDescent="0.2">
      <c r="A79" s="8">
        <v>37</v>
      </c>
      <c r="B79" s="4"/>
      <c r="C79" s="4"/>
      <c r="D79" s="9" t="s">
        <v>115</v>
      </c>
      <c r="E79" s="9" t="s">
        <v>116</v>
      </c>
      <c r="F79" s="59">
        <v>44077</v>
      </c>
      <c r="G79" s="66">
        <v>56</v>
      </c>
      <c r="H79" s="53">
        <v>1594.1</v>
      </c>
      <c r="I79" s="53"/>
      <c r="J79" s="63"/>
      <c r="K79" s="28" t="s">
        <v>141</v>
      </c>
      <c r="L79" s="66">
        <v>7</v>
      </c>
      <c r="M79" s="53">
        <v>199.29</v>
      </c>
      <c r="N79" s="52">
        <v>0</v>
      </c>
      <c r="O79" s="52">
        <v>0</v>
      </c>
      <c r="P79" s="81">
        <f>SUM(M79+O79)/(H79+J79)</f>
        <v>0.12501725111348097</v>
      </c>
      <c r="Q79" s="32" t="s">
        <v>45</v>
      </c>
      <c r="R79" s="28" t="s">
        <v>149</v>
      </c>
      <c r="S79" s="65">
        <f>SUM(H79*0.0765)</f>
        <v>121.94864999999999</v>
      </c>
      <c r="T79" s="69">
        <v>102.61</v>
      </c>
      <c r="U79" s="29" t="s">
        <v>150</v>
      </c>
      <c r="V79" s="82">
        <f>IF(S79="","",$P79*$S79)</f>
        <v>15.245685</v>
      </c>
      <c r="W79" s="83">
        <f>IF(T79="","",$P79*$T79)</f>
        <v>12.828020136754283</v>
      </c>
      <c r="X79" s="29" t="s">
        <v>150</v>
      </c>
      <c r="Y79" s="78" t="s">
        <v>6</v>
      </c>
      <c r="Z79" s="10"/>
      <c r="AA79" s="31"/>
    </row>
    <row r="80" spans="1:27" s="7" customFormat="1" ht="33" customHeight="1" x14ac:dyDescent="0.2">
      <c r="A80" s="8">
        <v>37</v>
      </c>
      <c r="B80" s="4"/>
      <c r="C80" s="4"/>
      <c r="D80" s="9" t="s">
        <v>156</v>
      </c>
      <c r="E80" s="9" t="s">
        <v>288</v>
      </c>
      <c r="F80" s="59">
        <v>43909</v>
      </c>
      <c r="G80" s="66">
        <v>80</v>
      </c>
      <c r="H80" s="53">
        <v>6968.7</v>
      </c>
      <c r="I80" s="53"/>
      <c r="J80" s="63"/>
      <c r="K80" s="28" t="s">
        <v>141</v>
      </c>
      <c r="L80" s="66">
        <v>40</v>
      </c>
      <c r="M80" s="53">
        <v>3484.4</v>
      </c>
      <c r="N80" s="52"/>
      <c r="O80" s="52"/>
      <c r="P80" s="81">
        <f>SUM(M80+O80)/(H80+J80)</f>
        <v>0.50000717493937175</v>
      </c>
      <c r="Q80" s="32" t="s">
        <v>205</v>
      </c>
      <c r="R80" s="28" t="s">
        <v>191</v>
      </c>
      <c r="S80" s="65">
        <f>SUM(H80*0.0765)</f>
        <v>533.10554999999999</v>
      </c>
      <c r="T80" s="69">
        <v>980.51</v>
      </c>
      <c r="U80" s="29" t="s">
        <v>150</v>
      </c>
      <c r="V80" s="82">
        <f>IF(S80="","",$P80*$S80)</f>
        <v>266.5566</v>
      </c>
      <c r="W80" s="83">
        <f>IF(T80="","",$P80*$T80)</f>
        <v>490.26203509980337</v>
      </c>
      <c r="X80" s="29" t="s">
        <v>150</v>
      </c>
      <c r="Y80" s="78" t="s">
        <v>6</v>
      </c>
      <c r="Z80" s="10"/>
      <c r="AA80" s="31"/>
    </row>
    <row r="81" spans="1:27" s="7" customFormat="1" ht="33" customHeight="1" x14ac:dyDescent="0.2">
      <c r="A81" s="8">
        <v>37</v>
      </c>
      <c r="B81" s="4"/>
      <c r="C81" s="4"/>
      <c r="D81" s="9" t="s">
        <v>156</v>
      </c>
      <c r="E81" s="9" t="s">
        <v>288</v>
      </c>
      <c r="F81" s="59">
        <v>43923</v>
      </c>
      <c r="G81" s="66">
        <v>80</v>
      </c>
      <c r="H81" s="53">
        <v>6968.7</v>
      </c>
      <c r="I81" s="53"/>
      <c r="J81" s="63"/>
      <c r="K81" s="28" t="s">
        <v>141</v>
      </c>
      <c r="L81" s="66">
        <v>80</v>
      </c>
      <c r="M81" s="53">
        <v>6968.7</v>
      </c>
      <c r="N81" s="52"/>
      <c r="O81" s="52"/>
      <c r="P81" s="81">
        <f>SUM(M81+O81)/(H81+J81)</f>
        <v>1</v>
      </c>
      <c r="Q81" s="32" t="s">
        <v>205</v>
      </c>
      <c r="R81" s="28" t="s">
        <v>192</v>
      </c>
      <c r="S81" s="65">
        <f>SUM(H81*0.0765)</f>
        <v>533.10554999999999</v>
      </c>
      <c r="T81" s="69">
        <v>1961.03</v>
      </c>
      <c r="U81" s="29" t="s">
        <v>150</v>
      </c>
      <c r="V81" s="82">
        <f>IF(S81="","",$P81*$S81)</f>
        <v>533.10554999999999</v>
      </c>
      <c r="W81" s="83">
        <f>IF(T81="","",$P81*$T81)</f>
        <v>1961.03</v>
      </c>
      <c r="X81" s="29" t="s">
        <v>150</v>
      </c>
      <c r="Y81" s="78" t="s">
        <v>6</v>
      </c>
      <c r="Z81" s="10"/>
      <c r="AA81" s="31"/>
    </row>
    <row r="82" spans="1:27" s="7" customFormat="1" ht="33" customHeight="1" x14ac:dyDescent="0.2">
      <c r="A82" s="8">
        <v>37</v>
      </c>
      <c r="B82" s="4"/>
      <c r="C82" s="4"/>
      <c r="D82" s="9" t="s">
        <v>156</v>
      </c>
      <c r="E82" s="9" t="s">
        <v>288</v>
      </c>
      <c r="F82" s="59">
        <v>43937</v>
      </c>
      <c r="G82" s="66">
        <v>80</v>
      </c>
      <c r="H82" s="53">
        <v>6968.7</v>
      </c>
      <c r="I82" s="53"/>
      <c r="J82" s="63"/>
      <c r="K82" s="28" t="s">
        <v>141</v>
      </c>
      <c r="L82" s="66">
        <v>80</v>
      </c>
      <c r="M82" s="53">
        <v>6968.7</v>
      </c>
      <c r="N82" s="52"/>
      <c r="O82" s="52"/>
      <c r="P82" s="81">
        <f>SUM(M82+O82)/(H82+J82)</f>
        <v>1</v>
      </c>
      <c r="Q82" s="32" t="s">
        <v>205</v>
      </c>
      <c r="R82" s="28" t="s">
        <v>193</v>
      </c>
      <c r="S82" s="65">
        <f>SUM(H82*0.0765)</f>
        <v>533.10554999999999</v>
      </c>
      <c r="T82" s="69">
        <v>1961.03</v>
      </c>
      <c r="U82" s="29" t="s">
        <v>150</v>
      </c>
      <c r="V82" s="82">
        <f>IF(S82="","",$P82*$S82)</f>
        <v>533.10554999999999</v>
      </c>
      <c r="W82" s="83">
        <f>IF(T82="","",$P82*$T82)</f>
        <v>1961.03</v>
      </c>
      <c r="X82" s="29" t="s">
        <v>150</v>
      </c>
      <c r="Y82" s="78" t="s">
        <v>6</v>
      </c>
      <c r="Z82" s="10"/>
      <c r="AA82" s="31"/>
    </row>
    <row r="83" spans="1:27" s="7" customFormat="1" ht="33" customHeight="1" x14ac:dyDescent="0.2">
      <c r="A83" s="8">
        <v>37</v>
      </c>
      <c r="B83" s="4"/>
      <c r="C83" s="4"/>
      <c r="D83" s="9" t="s">
        <v>156</v>
      </c>
      <c r="E83" s="9" t="s">
        <v>288</v>
      </c>
      <c r="F83" s="59">
        <v>43951</v>
      </c>
      <c r="G83" s="66">
        <v>80</v>
      </c>
      <c r="H83" s="53">
        <v>6968.7</v>
      </c>
      <c r="I83" s="53"/>
      <c r="J83" s="63"/>
      <c r="K83" s="28" t="s">
        <v>141</v>
      </c>
      <c r="L83" s="66">
        <v>80</v>
      </c>
      <c r="M83" s="53">
        <v>6968.7</v>
      </c>
      <c r="N83" s="52"/>
      <c r="O83" s="52"/>
      <c r="P83" s="81">
        <f>SUM(M83+O83)/(H83+J83)</f>
        <v>1</v>
      </c>
      <c r="Q83" s="32" t="s">
        <v>205</v>
      </c>
      <c r="R83" s="28" t="s">
        <v>194</v>
      </c>
      <c r="S83" s="65">
        <f>SUM(H83*0.0765)</f>
        <v>533.10554999999999</v>
      </c>
      <c r="T83" s="69">
        <v>1961.03</v>
      </c>
      <c r="U83" s="29" t="s">
        <v>150</v>
      </c>
      <c r="V83" s="82">
        <f>IF(S83="","",$P83*$S83)</f>
        <v>533.10554999999999</v>
      </c>
      <c r="W83" s="83">
        <f>IF(T83="","",$P83*$T83)</f>
        <v>1961.03</v>
      </c>
      <c r="X83" s="29" t="s">
        <v>150</v>
      </c>
      <c r="Y83" s="78" t="s">
        <v>6</v>
      </c>
      <c r="Z83" s="10"/>
      <c r="AA83" s="31"/>
    </row>
    <row r="84" spans="1:27" s="7" customFormat="1" ht="33" customHeight="1" x14ac:dyDescent="0.2">
      <c r="A84" s="8">
        <v>37</v>
      </c>
      <c r="B84" s="4"/>
      <c r="C84" s="4"/>
      <c r="D84" s="9" t="s">
        <v>156</v>
      </c>
      <c r="E84" s="9" t="s">
        <v>288</v>
      </c>
      <c r="F84" s="59">
        <v>43965</v>
      </c>
      <c r="G84" s="66">
        <v>80</v>
      </c>
      <c r="H84" s="53">
        <v>6968.7</v>
      </c>
      <c r="I84" s="53"/>
      <c r="J84" s="63"/>
      <c r="K84" s="28" t="s">
        <v>141</v>
      </c>
      <c r="L84" s="66">
        <v>80</v>
      </c>
      <c r="M84" s="53">
        <v>6968.7</v>
      </c>
      <c r="N84" s="52"/>
      <c r="O84" s="52"/>
      <c r="P84" s="81">
        <f>SUM(M84+O84)/(H84+J84)</f>
        <v>1</v>
      </c>
      <c r="Q84" s="32" t="s">
        <v>205</v>
      </c>
      <c r="R84" s="28" t="s">
        <v>195</v>
      </c>
      <c r="S84" s="65">
        <f>SUM(H84*0.0765)</f>
        <v>533.10554999999999</v>
      </c>
      <c r="T84" s="69">
        <v>1961.03</v>
      </c>
      <c r="U84" s="29" t="s">
        <v>150</v>
      </c>
      <c r="V84" s="82">
        <f>IF(S84="","",$P84*$S84)</f>
        <v>533.10554999999999</v>
      </c>
      <c r="W84" s="83">
        <f>IF(T84="","",$P84*$T84)</f>
        <v>1961.03</v>
      </c>
      <c r="X84" s="29" t="s">
        <v>150</v>
      </c>
      <c r="Y84" s="78" t="s">
        <v>6</v>
      </c>
      <c r="Z84" s="10"/>
      <c r="AA84" s="31"/>
    </row>
    <row r="85" spans="1:27" s="7" customFormat="1" ht="33" customHeight="1" x14ac:dyDescent="0.2">
      <c r="A85" s="8">
        <v>37</v>
      </c>
      <c r="B85" s="4"/>
      <c r="C85" s="4"/>
      <c r="D85" s="9" t="s">
        <v>156</v>
      </c>
      <c r="E85" s="9" t="s">
        <v>288</v>
      </c>
      <c r="F85" s="59">
        <v>43979</v>
      </c>
      <c r="G85" s="66">
        <v>80</v>
      </c>
      <c r="H85" s="53">
        <v>6968.7</v>
      </c>
      <c r="I85" s="53"/>
      <c r="J85" s="63"/>
      <c r="K85" s="28" t="s">
        <v>141</v>
      </c>
      <c r="L85" s="66">
        <v>80</v>
      </c>
      <c r="M85" s="53">
        <v>6968.7</v>
      </c>
      <c r="N85" s="52"/>
      <c r="O85" s="52"/>
      <c r="P85" s="81">
        <f>SUM(M85+O85)/(H85+J85)</f>
        <v>1</v>
      </c>
      <c r="Q85" s="32" t="s">
        <v>205</v>
      </c>
      <c r="R85" s="28" t="s">
        <v>196</v>
      </c>
      <c r="S85" s="65">
        <f>SUM(H85*0.0765)</f>
        <v>533.10554999999999</v>
      </c>
      <c r="T85" s="69">
        <v>1961.03</v>
      </c>
      <c r="U85" s="29" t="s">
        <v>150</v>
      </c>
      <c r="V85" s="82">
        <f>IF(S85="","",$P85*$S85)</f>
        <v>533.10554999999999</v>
      </c>
      <c r="W85" s="83">
        <f>IF(T85="","",$P85*$T85)</f>
        <v>1961.03</v>
      </c>
      <c r="X85" s="29" t="s">
        <v>150</v>
      </c>
      <c r="Y85" s="78" t="s">
        <v>6</v>
      </c>
      <c r="Z85" s="10"/>
      <c r="AA85" s="31"/>
    </row>
    <row r="86" spans="1:27" s="7" customFormat="1" ht="33" customHeight="1" x14ac:dyDescent="0.2">
      <c r="A86" s="8">
        <v>37</v>
      </c>
      <c r="B86" s="4"/>
      <c r="C86" s="4"/>
      <c r="D86" s="9" t="s">
        <v>156</v>
      </c>
      <c r="E86" s="9" t="s">
        <v>288</v>
      </c>
      <c r="F86" s="59">
        <v>43993</v>
      </c>
      <c r="G86" s="66">
        <v>80</v>
      </c>
      <c r="H86" s="53">
        <v>6968.7</v>
      </c>
      <c r="I86" s="53"/>
      <c r="J86" s="63"/>
      <c r="K86" s="28" t="s">
        <v>141</v>
      </c>
      <c r="L86" s="66">
        <v>10</v>
      </c>
      <c r="M86" s="53">
        <v>871.1</v>
      </c>
      <c r="N86" s="52"/>
      <c r="O86" s="52"/>
      <c r="P86" s="81">
        <f>SUM(M86+O86)/(H86+J86)</f>
        <v>0.12500179373484294</v>
      </c>
      <c r="Q86" s="32" t="s">
        <v>205</v>
      </c>
      <c r="R86" s="28" t="s">
        <v>197</v>
      </c>
      <c r="S86" s="65">
        <f>SUM(H86*0.0765)</f>
        <v>533.10554999999999</v>
      </c>
      <c r="T86" s="69">
        <v>245.13</v>
      </c>
      <c r="U86" s="29" t="s">
        <v>150</v>
      </c>
      <c r="V86" s="82">
        <f>IF(S86="","",$P86*$S86)</f>
        <v>66.639150000000001</v>
      </c>
      <c r="W86" s="83">
        <f>IF(T86="","",$P86*$T86)</f>
        <v>30.641689698222049</v>
      </c>
      <c r="X86" s="29" t="s">
        <v>150</v>
      </c>
      <c r="Y86" s="78" t="s">
        <v>6</v>
      </c>
      <c r="Z86" s="10"/>
      <c r="AA86" s="31"/>
    </row>
    <row r="87" spans="1:27" s="7" customFormat="1" ht="33" customHeight="1" x14ac:dyDescent="0.2">
      <c r="A87" s="8">
        <v>37</v>
      </c>
      <c r="B87" s="4"/>
      <c r="C87" s="4"/>
      <c r="D87" s="9" t="s">
        <v>208</v>
      </c>
      <c r="E87" s="9" t="s">
        <v>287</v>
      </c>
      <c r="F87" s="59">
        <v>43909</v>
      </c>
      <c r="G87" s="66">
        <v>80</v>
      </c>
      <c r="H87" s="53">
        <v>2995.85</v>
      </c>
      <c r="I87" s="53">
        <v>24.5</v>
      </c>
      <c r="J87" s="63">
        <v>1429.15</v>
      </c>
      <c r="K87" s="28" t="s">
        <v>141</v>
      </c>
      <c r="L87" s="66"/>
      <c r="M87" s="53"/>
      <c r="N87" s="52">
        <v>0.5</v>
      </c>
      <c r="O87" s="52">
        <v>31.39</v>
      </c>
      <c r="P87" s="81">
        <f>SUM(M87+O87)/(H87+J87)</f>
        <v>7.0937853107344634E-3</v>
      </c>
      <c r="Q87" s="32" t="s">
        <v>273</v>
      </c>
      <c r="R87" s="28" t="s">
        <v>274</v>
      </c>
      <c r="S87" s="65">
        <f>SUM(H87*0.0765)</f>
        <v>229.182525</v>
      </c>
      <c r="T87" s="69">
        <v>10.88</v>
      </c>
      <c r="U87" s="29" t="s">
        <v>150</v>
      </c>
      <c r="V87" s="82">
        <f>IF(S87="","",$P87*$S87)</f>
        <v>1.6257716293220339</v>
      </c>
      <c r="W87" s="83">
        <f>IF(T87="","",$P87*$T87)</f>
        <v>7.718038418079097E-2</v>
      </c>
      <c r="X87" s="29" t="s">
        <v>150</v>
      </c>
      <c r="Y87" s="78" t="s">
        <v>6</v>
      </c>
      <c r="Z87" s="10"/>
      <c r="AA87" s="31"/>
    </row>
    <row r="88" spans="1:27" s="7" customFormat="1" ht="33" customHeight="1" x14ac:dyDescent="0.2">
      <c r="A88" s="8">
        <v>37</v>
      </c>
      <c r="B88" s="4"/>
      <c r="C88" s="4"/>
      <c r="D88" s="9" t="s">
        <v>157</v>
      </c>
      <c r="E88" s="9" t="s">
        <v>287</v>
      </c>
      <c r="F88" s="59">
        <v>43909</v>
      </c>
      <c r="G88" s="66">
        <v>80</v>
      </c>
      <c r="H88" s="53">
        <v>3365.56</v>
      </c>
      <c r="I88" s="53">
        <v>41.75</v>
      </c>
      <c r="J88" s="63">
        <v>2735.93</v>
      </c>
      <c r="K88" s="28" t="s">
        <v>141</v>
      </c>
      <c r="L88" s="66">
        <v>40</v>
      </c>
      <c r="M88" s="53">
        <v>1682.8</v>
      </c>
      <c r="N88" s="52">
        <v>19.25</v>
      </c>
      <c r="O88" s="52">
        <v>1261.48</v>
      </c>
      <c r="P88" s="81">
        <f>SUM(M88+O88)/(H88+J88)</f>
        <v>0.48255098344830522</v>
      </c>
      <c r="Q88" s="32" t="s">
        <v>205</v>
      </c>
      <c r="R88" s="28" t="s">
        <v>198</v>
      </c>
      <c r="S88" s="65">
        <f>SUM(H88*0.0765)</f>
        <v>257.46533999999997</v>
      </c>
      <c r="T88" s="69">
        <v>357.7</v>
      </c>
      <c r="U88" s="29" t="s">
        <v>150</v>
      </c>
      <c r="V88" s="82">
        <f>IF(S88="","",$P88*$S88)</f>
        <v>124.24015302085226</v>
      </c>
      <c r="W88" s="83">
        <f>IF(T88="","",$P88*$T88)</f>
        <v>172.60848677945876</v>
      </c>
      <c r="X88" s="29" t="s">
        <v>150</v>
      </c>
      <c r="Y88" s="78" t="s">
        <v>6</v>
      </c>
      <c r="Z88" s="10"/>
      <c r="AA88" s="31"/>
    </row>
    <row r="89" spans="1:27" s="7" customFormat="1" ht="33" customHeight="1" x14ac:dyDescent="0.2">
      <c r="A89" s="8">
        <v>37</v>
      </c>
      <c r="B89" s="4"/>
      <c r="C89" s="4"/>
      <c r="D89" s="9" t="s">
        <v>157</v>
      </c>
      <c r="E89" s="9" t="s">
        <v>287</v>
      </c>
      <c r="F89" s="59">
        <v>43923</v>
      </c>
      <c r="G89" s="66">
        <v>80</v>
      </c>
      <c r="H89" s="53">
        <v>3365.56</v>
      </c>
      <c r="I89" s="53">
        <v>19.25</v>
      </c>
      <c r="J89" s="63">
        <v>1261.48</v>
      </c>
      <c r="K89" s="28" t="s">
        <v>141</v>
      </c>
      <c r="L89" s="66">
        <v>80</v>
      </c>
      <c r="M89" s="53">
        <v>3365.56</v>
      </c>
      <c r="N89" s="52">
        <v>19.25</v>
      </c>
      <c r="O89" s="52">
        <v>1261.48</v>
      </c>
      <c r="P89" s="81">
        <f>SUM(M89+O89)/(H89+J89)</f>
        <v>1</v>
      </c>
      <c r="Q89" s="32" t="s">
        <v>205</v>
      </c>
      <c r="R89" s="28" t="s">
        <v>199</v>
      </c>
      <c r="S89" s="65">
        <f>SUM(H89*0.0765)</f>
        <v>257.46533999999997</v>
      </c>
      <c r="T89" s="69">
        <v>715.39</v>
      </c>
      <c r="U89" s="29" t="s">
        <v>150</v>
      </c>
      <c r="V89" s="82">
        <f>IF(S89="","",$P89*$S89)</f>
        <v>257.46533999999997</v>
      </c>
      <c r="W89" s="83">
        <f>IF(T89="","",$P89*$T89)</f>
        <v>715.39</v>
      </c>
      <c r="X89" s="29" t="s">
        <v>150</v>
      </c>
      <c r="Y89" s="78" t="s">
        <v>6</v>
      </c>
      <c r="Z89" s="10"/>
      <c r="AA89" s="31"/>
    </row>
    <row r="90" spans="1:27" s="7" customFormat="1" ht="33" customHeight="1" x14ac:dyDescent="0.2">
      <c r="A90" s="8">
        <v>37</v>
      </c>
      <c r="B90" s="4"/>
      <c r="C90" s="4"/>
      <c r="D90" s="9" t="s">
        <v>157</v>
      </c>
      <c r="E90" s="9" t="s">
        <v>287</v>
      </c>
      <c r="F90" s="59">
        <v>43937</v>
      </c>
      <c r="G90" s="66">
        <v>80</v>
      </c>
      <c r="H90" s="53">
        <v>3365.56</v>
      </c>
      <c r="I90" s="53">
        <v>32.17</v>
      </c>
      <c r="J90" s="63">
        <v>2140.9</v>
      </c>
      <c r="K90" s="28" t="s">
        <v>141</v>
      </c>
      <c r="L90" s="66">
        <v>80</v>
      </c>
      <c r="M90" s="53">
        <v>3365.56</v>
      </c>
      <c r="N90" s="52">
        <v>32.17</v>
      </c>
      <c r="O90" s="52">
        <v>2140.9</v>
      </c>
      <c r="P90" s="81">
        <f>SUM(M90+O90)/(H90+J90)</f>
        <v>1</v>
      </c>
      <c r="Q90" s="32" t="s">
        <v>205</v>
      </c>
      <c r="R90" s="28" t="s">
        <v>200</v>
      </c>
      <c r="S90" s="65">
        <f>SUM(H90*0.0765)</f>
        <v>257.46533999999997</v>
      </c>
      <c r="T90" s="69">
        <v>715.39</v>
      </c>
      <c r="U90" s="29" t="s">
        <v>150</v>
      </c>
      <c r="V90" s="82">
        <f>IF(S90="","",$P90*$S90)</f>
        <v>257.46533999999997</v>
      </c>
      <c r="W90" s="83">
        <f>IF(T90="","",$P90*$T90)</f>
        <v>715.39</v>
      </c>
      <c r="X90" s="29" t="s">
        <v>150</v>
      </c>
      <c r="Y90" s="78" t="s">
        <v>6</v>
      </c>
      <c r="Z90" s="10"/>
      <c r="AA90" s="31"/>
    </row>
    <row r="91" spans="1:27" s="7" customFormat="1" ht="33" customHeight="1" x14ac:dyDescent="0.2">
      <c r="A91" s="8">
        <v>37</v>
      </c>
      <c r="B91" s="4"/>
      <c r="C91" s="4"/>
      <c r="D91" s="9" t="s">
        <v>157</v>
      </c>
      <c r="E91" s="9" t="s">
        <v>287</v>
      </c>
      <c r="F91" s="59">
        <v>43951</v>
      </c>
      <c r="G91" s="66">
        <v>80</v>
      </c>
      <c r="H91" s="53">
        <v>3365.56</v>
      </c>
      <c r="I91" s="53">
        <v>14.67</v>
      </c>
      <c r="J91" s="63">
        <v>961.34</v>
      </c>
      <c r="K91" s="28" t="s">
        <v>141</v>
      </c>
      <c r="L91" s="66">
        <v>80</v>
      </c>
      <c r="M91" s="53">
        <v>3365.56</v>
      </c>
      <c r="N91" s="52">
        <v>14.67</v>
      </c>
      <c r="O91" s="52">
        <v>961.34</v>
      </c>
      <c r="P91" s="81">
        <f>SUM(M91+O91)/(H91+J91)</f>
        <v>1</v>
      </c>
      <c r="Q91" s="32" t="s">
        <v>205</v>
      </c>
      <c r="R91" s="28" t="s">
        <v>201</v>
      </c>
      <c r="S91" s="65">
        <f>SUM(H91*0.0765)</f>
        <v>257.46533999999997</v>
      </c>
      <c r="T91" s="69">
        <v>715.39</v>
      </c>
      <c r="U91" s="29" t="s">
        <v>150</v>
      </c>
      <c r="V91" s="82">
        <f>IF(S91="","",$P91*$S91)</f>
        <v>257.46533999999997</v>
      </c>
      <c r="W91" s="83">
        <f>IF(T91="","",$P91*$T91)</f>
        <v>715.39</v>
      </c>
      <c r="X91" s="29" t="s">
        <v>150</v>
      </c>
      <c r="Y91" s="78" t="s">
        <v>6</v>
      </c>
      <c r="Z91" s="10"/>
      <c r="AA91" s="31"/>
    </row>
    <row r="92" spans="1:27" s="7" customFormat="1" ht="33" customHeight="1" x14ac:dyDescent="0.2">
      <c r="A92" s="8">
        <v>37</v>
      </c>
      <c r="B92" s="4"/>
      <c r="C92" s="4"/>
      <c r="D92" s="9" t="s">
        <v>157</v>
      </c>
      <c r="E92" s="9" t="s">
        <v>287</v>
      </c>
      <c r="F92" s="59">
        <v>43965</v>
      </c>
      <c r="G92" s="66">
        <v>80</v>
      </c>
      <c r="H92" s="53">
        <v>3365.56</v>
      </c>
      <c r="I92" s="53">
        <v>7.42</v>
      </c>
      <c r="J92" s="63">
        <v>486.24</v>
      </c>
      <c r="K92" s="28" t="s">
        <v>141</v>
      </c>
      <c r="L92" s="66">
        <v>80</v>
      </c>
      <c r="M92" s="53">
        <v>3365.56</v>
      </c>
      <c r="N92" s="52">
        <v>7.42</v>
      </c>
      <c r="O92" s="52">
        <v>486.24</v>
      </c>
      <c r="P92" s="81">
        <f>SUM(M92+O92)/(H92+J92)</f>
        <v>1</v>
      </c>
      <c r="Q92" s="32" t="s">
        <v>205</v>
      </c>
      <c r="R92" s="28" t="s">
        <v>202</v>
      </c>
      <c r="S92" s="65">
        <f>SUM(H92*0.0765)</f>
        <v>257.46533999999997</v>
      </c>
      <c r="T92" s="69">
        <v>715.39</v>
      </c>
      <c r="U92" s="29" t="s">
        <v>150</v>
      </c>
      <c r="V92" s="82">
        <f>IF(S92="","",$P92*$S92)</f>
        <v>257.46533999999997</v>
      </c>
      <c r="W92" s="83">
        <f>IF(T92="","",$P92*$T92)</f>
        <v>715.39</v>
      </c>
      <c r="X92" s="29" t="s">
        <v>150</v>
      </c>
      <c r="Y92" s="78" t="s">
        <v>6</v>
      </c>
      <c r="Z92" s="10"/>
      <c r="AA92" s="31"/>
    </row>
    <row r="93" spans="1:27" s="7" customFormat="1" ht="33" customHeight="1" x14ac:dyDescent="0.2">
      <c r="A93" s="8">
        <v>37</v>
      </c>
      <c r="B93" s="4"/>
      <c r="C93" s="4"/>
      <c r="D93" s="9" t="s">
        <v>157</v>
      </c>
      <c r="E93" s="9" t="s">
        <v>287</v>
      </c>
      <c r="F93" s="59">
        <v>43979</v>
      </c>
      <c r="G93" s="66">
        <v>80</v>
      </c>
      <c r="H93" s="53">
        <v>3365.56</v>
      </c>
      <c r="I93" s="53">
        <v>0</v>
      </c>
      <c r="J93" s="63">
        <v>0</v>
      </c>
      <c r="K93" s="28" t="s">
        <v>141</v>
      </c>
      <c r="L93" s="66">
        <v>80</v>
      </c>
      <c r="M93" s="53">
        <v>3365.56</v>
      </c>
      <c r="N93" s="52"/>
      <c r="O93" s="52"/>
      <c r="P93" s="81">
        <f>SUM(M93+O93)/(H93+J93)</f>
        <v>1</v>
      </c>
      <c r="Q93" s="32" t="s">
        <v>205</v>
      </c>
      <c r="R93" s="28" t="s">
        <v>203</v>
      </c>
      <c r="S93" s="65">
        <f>SUM(H93*0.0765)</f>
        <v>257.46533999999997</v>
      </c>
      <c r="T93" s="69">
        <v>715.39</v>
      </c>
      <c r="U93" s="29" t="s">
        <v>150</v>
      </c>
      <c r="V93" s="82">
        <f>IF(S93="","",$P93*$S93)</f>
        <v>257.46533999999997</v>
      </c>
      <c r="W93" s="83">
        <f>IF(T93="","",$P93*$T93)</f>
        <v>715.39</v>
      </c>
      <c r="X93" s="29" t="s">
        <v>150</v>
      </c>
      <c r="Y93" s="78" t="s">
        <v>6</v>
      </c>
      <c r="Z93" s="10"/>
      <c r="AA93" s="31"/>
    </row>
    <row r="94" spans="1:27" s="7" customFormat="1" ht="33" customHeight="1" x14ac:dyDescent="0.2">
      <c r="A94" s="8">
        <v>37</v>
      </c>
      <c r="B94" s="4"/>
      <c r="C94" s="4"/>
      <c r="D94" s="9" t="s">
        <v>157</v>
      </c>
      <c r="E94" s="9" t="s">
        <v>287</v>
      </c>
      <c r="F94" s="59">
        <v>43993</v>
      </c>
      <c r="G94" s="66">
        <v>80</v>
      </c>
      <c r="H94" s="53">
        <v>3365.56</v>
      </c>
      <c r="I94" s="53">
        <v>16</v>
      </c>
      <c r="J94" s="63">
        <v>1048.5</v>
      </c>
      <c r="K94" s="28" t="s">
        <v>141</v>
      </c>
      <c r="L94" s="66">
        <v>10</v>
      </c>
      <c r="M94" s="53">
        <v>420.7</v>
      </c>
      <c r="N94" s="52">
        <v>8</v>
      </c>
      <c r="O94" s="52">
        <v>524.32000000000005</v>
      </c>
      <c r="P94" s="81">
        <f>SUM(M94+O94)/(H94+J94)</f>
        <v>0.21409314780496869</v>
      </c>
      <c r="Q94" s="32" t="s">
        <v>205</v>
      </c>
      <c r="R94" s="28" t="s">
        <v>204</v>
      </c>
      <c r="S94" s="65">
        <f>SUM(H94*0.0765)</f>
        <v>257.46533999999997</v>
      </c>
      <c r="T94" s="69">
        <v>89.48</v>
      </c>
      <c r="U94" s="29" t="s">
        <v>150</v>
      </c>
      <c r="V94" s="82">
        <f>IF(S94="","",$P94*$S94)</f>
        <v>55.121565091276508</v>
      </c>
      <c r="W94" s="83">
        <f>IF(T94="","",$P94*$T94)</f>
        <v>19.157054865588599</v>
      </c>
      <c r="X94" s="29" t="s">
        <v>150</v>
      </c>
      <c r="Y94" s="78" t="s">
        <v>6</v>
      </c>
      <c r="Z94" s="10"/>
      <c r="AA94" s="31"/>
    </row>
    <row r="95" spans="1:27" s="7" customFormat="1" ht="33" customHeight="1" x14ac:dyDescent="0.2">
      <c r="A95" s="8">
        <v>37</v>
      </c>
      <c r="B95" s="4"/>
      <c r="C95" s="4"/>
      <c r="D95" s="9" t="s">
        <v>236</v>
      </c>
      <c r="E95" s="9" t="s">
        <v>286</v>
      </c>
      <c r="F95" s="59">
        <v>43923</v>
      </c>
      <c r="G95" s="66">
        <v>63</v>
      </c>
      <c r="H95" s="53">
        <v>2028.33</v>
      </c>
      <c r="I95" s="53"/>
      <c r="J95" s="63"/>
      <c r="K95" s="28" t="s">
        <v>141</v>
      </c>
      <c r="L95" s="66">
        <v>63</v>
      </c>
      <c r="M95" s="53">
        <v>2028.33</v>
      </c>
      <c r="N95" s="52"/>
      <c r="O95" s="52"/>
      <c r="P95" s="81">
        <f>SUM(M95+O95)/(H95+J95)</f>
        <v>1</v>
      </c>
      <c r="Q95" s="32" t="s">
        <v>276</v>
      </c>
      <c r="R95" s="28"/>
      <c r="S95" s="65">
        <f>SUM(H95*0.0765)</f>
        <v>155.16724499999998</v>
      </c>
      <c r="T95" s="69">
        <v>604.5</v>
      </c>
      <c r="U95" s="29" t="s">
        <v>150</v>
      </c>
      <c r="V95" s="82">
        <f>IF(S95="","",$P95*$S95)</f>
        <v>155.16724499999998</v>
      </c>
      <c r="W95" s="83">
        <f>IF(T95="","",$P95*$T95)</f>
        <v>604.5</v>
      </c>
      <c r="X95" s="29" t="s">
        <v>150</v>
      </c>
      <c r="Y95" s="78" t="s">
        <v>6</v>
      </c>
      <c r="Z95" s="10"/>
      <c r="AA95" s="31"/>
    </row>
    <row r="96" spans="1:27" s="7" customFormat="1" ht="33" customHeight="1" x14ac:dyDescent="0.2">
      <c r="A96" s="8">
        <v>37</v>
      </c>
      <c r="B96" s="4"/>
      <c r="C96" s="4"/>
      <c r="D96" s="9" t="s">
        <v>236</v>
      </c>
      <c r="E96" s="9" t="s">
        <v>286</v>
      </c>
      <c r="F96" s="59">
        <v>43937</v>
      </c>
      <c r="G96" s="66">
        <v>70</v>
      </c>
      <c r="H96" s="53">
        <v>2253.6999999999998</v>
      </c>
      <c r="I96" s="53">
        <v>8</v>
      </c>
      <c r="J96" s="63">
        <v>401.21</v>
      </c>
      <c r="K96" s="28" t="s">
        <v>141</v>
      </c>
      <c r="L96" s="66">
        <v>70</v>
      </c>
      <c r="M96" s="53">
        <v>2253.6999999999998</v>
      </c>
      <c r="N96" s="52"/>
      <c r="O96" s="52"/>
      <c r="P96" s="81">
        <f>SUM(M96+O96)/(H96+J96)</f>
        <v>0.84887999969867145</v>
      </c>
      <c r="Q96" s="32" t="s">
        <v>276</v>
      </c>
      <c r="R96" s="28"/>
      <c r="S96" s="65">
        <f>SUM(H96*0.0765)</f>
        <v>172.40804999999997</v>
      </c>
      <c r="T96" s="69">
        <v>671.67</v>
      </c>
      <c r="U96" s="29" t="s">
        <v>150</v>
      </c>
      <c r="V96" s="82">
        <f>IF(S96="","",$P96*$S96)</f>
        <v>146.3537454320485</v>
      </c>
      <c r="W96" s="83">
        <f>IF(T96="","",$P96*$T96)</f>
        <v>570.16722939760666</v>
      </c>
      <c r="X96" s="29" t="s">
        <v>150</v>
      </c>
      <c r="Y96" s="78" t="s">
        <v>6</v>
      </c>
      <c r="Z96" s="10"/>
      <c r="AA96" s="31"/>
    </row>
    <row r="97" spans="1:27" s="7" customFormat="1" ht="33" customHeight="1" x14ac:dyDescent="0.2">
      <c r="A97" s="8">
        <v>37</v>
      </c>
      <c r="B97" s="4"/>
      <c r="C97" s="4"/>
      <c r="D97" s="9" t="s">
        <v>236</v>
      </c>
      <c r="E97" s="9" t="s">
        <v>286</v>
      </c>
      <c r="F97" s="59">
        <v>43951</v>
      </c>
      <c r="G97" s="66">
        <v>70</v>
      </c>
      <c r="H97" s="53">
        <v>2253.6999999999998</v>
      </c>
      <c r="I97" s="53">
        <v>4</v>
      </c>
      <c r="J97" s="63">
        <v>200.6</v>
      </c>
      <c r="K97" s="28" t="s">
        <v>141</v>
      </c>
      <c r="L97" s="66">
        <v>70</v>
      </c>
      <c r="M97" s="53">
        <v>2253.6999999999998</v>
      </c>
      <c r="N97" s="52"/>
      <c r="O97" s="52"/>
      <c r="P97" s="81">
        <f>SUM(M97+O97)/(H97+J97)</f>
        <v>0.91826590066414049</v>
      </c>
      <c r="Q97" s="32" t="s">
        <v>276</v>
      </c>
      <c r="R97" s="28"/>
      <c r="S97" s="65">
        <f>SUM(H97*0.0765)</f>
        <v>172.40804999999997</v>
      </c>
      <c r="T97" s="69">
        <v>671.67</v>
      </c>
      <c r="U97" s="29" t="s">
        <v>150</v>
      </c>
      <c r="V97" s="82">
        <f>IF(S97="","",$P97*$S97)</f>
        <v>158.31643331499814</v>
      </c>
      <c r="W97" s="83">
        <f>IF(T97="","",$P97*$T97)</f>
        <v>616.77165749908318</v>
      </c>
      <c r="X97" s="29" t="s">
        <v>150</v>
      </c>
      <c r="Y97" s="78" t="s">
        <v>6</v>
      </c>
      <c r="Z97" s="10"/>
      <c r="AA97" s="31"/>
    </row>
    <row r="98" spans="1:27" s="7" customFormat="1" ht="33" customHeight="1" x14ac:dyDescent="0.2">
      <c r="A98" s="8">
        <v>37</v>
      </c>
      <c r="B98" s="4"/>
      <c r="C98" s="4"/>
      <c r="D98" s="9" t="s">
        <v>236</v>
      </c>
      <c r="E98" s="9" t="s">
        <v>286</v>
      </c>
      <c r="F98" s="59">
        <v>43965</v>
      </c>
      <c r="G98" s="66">
        <v>70</v>
      </c>
      <c r="H98" s="53">
        <v>2253.6999999999998</v>
      </c>
      <c r="I98" s="53">
        <v>18</v>
      </c>
      <c r="J98" s="63">
        <v>902.72</v>
      </c>
      <c r="K98" s="28" t="s">
        <v>141</v>
      </c>
      <c r="L98" s="66">
        <v>70</v>
      </c>
      <c r="M98" s="53">
        <v>2253.6999999999998</v>
      </c>
      <c r="N98" s="52"/>
      <c r="O98" s="52"/>
      <c r="P98" s="81">
        <f>SUM(M98+O98)/(H98+J98)</f>
        <v>0.71400510705165976</v>
      </c>
      <c r="Q98" s="32" t="s">
        <v>276</v>
      </c>
      <c r="R98" s="28"/>
      <c r="S98" s="65">
        <f>SUM(H98*0.0765)</f>
        <v>172.40804999999997</v>
      </c>
      <c r="T98" s="69">
        <v>671.67</v>
      </c>
      <c r="U98" s="29" t="s">
        <v>150</v>
      </c>
      <c r="V98" s="82">
        <f>IF(S98="","",$P98*$S98)</f>
        <v>123.10022819681789</v>
      </c>
      <c r="W98" s="83">
        <f>IF(T98="","",$P98*$T98)</f>
        <v>479.57581025338828</v>
      </c>
      <c r="X98" s="29" t="s">
        <v>150</v>
      </c>
      <c r="Y98" s="78" t="s">
        <v>6</v>
      </c>
      <c r="Z98" s="10"/>
      <c r="AA98" s="31"/>
    </row>
    <row r="99" spans="1:27" s="7" customFormat="1" ht="33" customHeight="1" x14ac:dyDescent="0.2">
      <c r="A99" s="8">
        <v>37</v>
      </c>
      <c r="B99" s="4"/>
      <c r="C99" s="4"/>
      <c r="D99" s="9" t="s">
        <v>236</v>
      </c>
      <c r="E99" s="9" t="s">
        <v>286</v>
      </c>
      <c r="F99" s="59">
        <v>43979</v>
      </c>
      <c r="G99" s="66">
        <v>63</v>
      </c>
      <c r="H99" s="53">
        <v>2028.33</v>
      </c>
      <c r="I99" s="53">
        <v>8</v>
      </c>
      <c r="J99" s="63">
        <v>267.47000000000003</v>
      </c>
      <c r="K99" s="28" t="s">
        <v>141</v>
      </c>
      <c r="L99" s="66">
        <v>63</v>
      </c>
      <c r="M99" s="53">
        <v>2028.33</v>
      </c>
      <c r="N99" s="52"/>
      <c r="O99" s="52"/>
      <c r="P99" s="81">
        <f>SUM(M99+O99)/(H99+J99)</f>
        <v>0.88349594912448814</v>
      </c>
      <c r="Q99" s="32" t="s">
        <v>276</v>
      </c>
      <c r="R99" s="28"/>
      <c r="S99" s="65">
        <f>SUM(H99*0.0765)</f>
        <v>155.16724499999998</v>
      </c>
      <c r="T99" s="69">
        <v>604.5</v>
      </c>
      <c r="U99" s="29" t="s">
        <v>150</v>
      </c>
      <c r="V99" s="82">
        <f>IF(S99="","",$P99*$S99)</f>
        <v>137.08963239430696</v>
      </c>
      <c r="W99" s="83">
        <f>IF(T99="","",$P99*$T99)</f>
        <v>534.0733012457531</v>
      </c>
      <c r="X99" s="29" t="s">
        <v>150</v>
      </c>
      <c r="Y99" s="78" t="s">
        <v>6</v>
      </c>
      <c r="Z99" s="10"/>
      <c r="AA99" s="31"/>
    </row>
    <row r="100" spans="1:27" s="7" customFormat="1" ht="33" customHeight="1" x14ac:dyDescent="0.2">
      <c r="A100" s="8">
        <v>37</v>
      </c>
      <c r="B100" s="4"/>
      <c r="C100" s="4"/>
      <c r="D100" s="9" t="s">
        <v>236</v>
      </c>
      <c r="E100" s="9" t="s">
        <v>286</v>
      </c>
      <c r="F100" s="59">
        <v>43993</v>
      </c>
      <c r="G100" s="66">
        <v>70</v>
      </c>
      <c r="H100" s="53">
        <v>2253.6999999999998</v>
      </c>
      <c r="I100" s="53"/>
      <c r="J100" s="63"/>
      <c r="K100" s="28" t="s">
        <v>141</v>
      </c>
      <c r="L100" s="66">
        <v>70</v>
      </c>
      <c r="M100" s="53">
        <v>2253.6999999999998</v>
      </c>
      <c r="N100" s="52"/>
      <c r="O100" s="52"/>
      <c r="P100" s="81">
        <f>SUM(M100+O100)/(H100+J100)</f>
        <v>1</v>
      </c>
      <c r="Q100" s="32" t="s">
        <v>276</v>
      </c>
      <c r="R100" s="28"/>
      <c r="S100" s="65">
        <f>SUM(H100*0.0765)</f>
        <v>172.40804999999997</v>
      </c>
      <c r="T100" s="69">
        <v>671.67</v>
      </c>
      <c r="U100" s="29" t="s">
        <v>150</v>
      </c>
      <c r="V100" s="82">
        <f>IF(S100="","",$P100*$S100)</f>
        <v>172.40804999999997</v>
      </c>
      <c r="W100" s="83">
        <f>IF(T100="","",$P100*$T100)</f>
        <v>671.67</v>
      </c>
      <c r="X100" s="29" t="s">
        <v>150</v>
      </c>
      <c r="Y100" s="78" t="s">
        <v>6</v>
      </c>
      <c r="Z100" s="10"/>
      <c r="AA100" s="31"/>
    </row>
    <row r="101" spans="1:27" s="7" customFormat="1" ht="33" customHeight="1" x14ac:dyDescent="0.2">
      <c r="A101" s="8">
        <v>37</v>
      </c>
      <c r="B101" s="4"/>
      <c r="C101" s="4"/>
      <c r="D101" s="9" t="s">
        <v>236</v>
      </c>
      <c r="E101" s="9" t="s">
        <v>286</v>
      </c>
      <c r="F101" s="59">
        <v>44007</v>
      </c>
      <c r="G101" s="66">
        <v>70</v>
      </c>
      <c r="H101" s="53">
        <v>2253.6999999999998</v>
      </c>
      <c r="I101" s="53">
        <v>8</v>
      </c>
      <c r="J101" s="63">
        <v>534.95000000000005</v>
      </c>
      <c r="K101" s="28" t="s">
        <v>141</v>
      </c>
      <c r="L101" s="66">
        <v>70</v>
      </c>
      <c r="M101" s="53">
        <v>2253.6999999999998</v>
      </c>
      <c r="N101" s="52"/>
      <c r="O101" s="52"/>
      <c r="P101" s="81">
        <f>SUM(M101+O101)/(H101+J101)</f>
        <v>0.80816882721029892</v>
      </c>
      <c r="Q101" s="32" t="s">
        <v>276</v>
      </c>
      <c r="R101" s="28"/>
      <c r="S101" s="65">
        <f>SUM(H101*0.0765)</f>
        <v>172.40804999999997</v>
      </c>
      <c r="T101" s="69">
        <v>671.67</v>
      </c>
      <c r="U101" s="29" t="s">
        <v>150</v>
      </c>
      <c r="V101" s="82">
        <f>IF(S101="","",$P101*$S101)</f>
        <v>139.33481157011457</v>
      </c>
      <c r="W101" s="83">
        <f>IF(T101="","",$P101*$T101)</f>
        <v>542.82275617234143</v>
      </c>
      <c r="X101" s="29" t="s">
        <v>150</v>
      </c>
      <c r="Y101" s="78" t="s">
        <v>6</v>
      </c>
      <c r="Z101" s="10"/>
      <c r="AA101" s="31"/>
    </row>
    <row r="102" spans="1:27" s="7" customFormat="1" ht="33" customHeight="1" x14ac:dyDescent="0.2">
      <c r="A102" s="8">
        <v>37</v>
      </c>
      <c r="B102" s="4"/>
      <c r="C102" s="4"/>
      <c r="D102" s="9" t="s">
        <v>236</v>
      </c>
      <c r="E102" s="9" t="s">
        <v>286</v>
      </c>
      <c r="F102" s="59">
        <v>44021</v>
      </c>
      <c r="G102" s="66">
        <v>42</v>
      </c>
      <c r="H102" s="53">
        <v>1352.22</v>
      </c>
      <c r="I102" s="53"/>
      <c r="J102" s="63"/>
      <c r="K102" s="28" t="s">
        <v>141</v>
      </c>
      <c r="L102" s="66">
        <v>42</v>
      </c>
      <c r="M102" s="53">
        <v>1352.22</v>
      </c>
      <c r="N102" s="52"/>
      <c r="O102" s="52"/>
      <c r="P102" s="81">
        <f>SUM(M102+O102)/(H102+J102)</f>
        <v>1</v>
      </c>
      <c r="Q102" s="32" t="s">
        <v>276</v>
      </c>
      <c r="R102" s="28"/>
      <c r="S102" s="65">
        <f>SUM(H102*0.0765)</f>
        <v>103.44483</v>
      </c>
      <c r="T102" s="69">
        <v>403</v>
      </c>
      <c r="U102" s="29" t="s">
        <v>150</v>
      </c>
      <c r="V102" s="82">
        <f>IF(S102="","",$P102*$S102)</f>
        <v>103.44483</v>
      </c>
      <c r="W102" s="83">
        <f>IF(T102="","",$P102*$T102)</f>
        <v>403</v>
      </c>
      <c r="X102" s="29" t="s">
        <v>150</v>
      </c>
      <c r="Y102" s="78" t="s">
        <v>6</v>
      </c>
      <c r="Z102" s="10"/>
      <c r="AA102" s="31"/>
    </row>
    <row r="103" spans="1:27" s="7" customFormat="1" ht="33" customHeight="1" x14ac:dyDescent="0.2">
      <c r="A103" s="8">
        <v>37</v>
      </c>
      <c r="B103" s="4"/>
      <c r="C103" s="4"/>
      <c r="D103" s="9" t="s">
        <v>236</v>
      </c>
      <c r="E103" s="9" t="s">
        <v>286</v>
      </c>
      <c r="F103" s="59">
        <v>44049</v>
      </c>
      <c r="G103" s="66">
        <v>25.75</v>
      </c>
      <c r="H103" s="53">
        <v>829.14</v>
      </c>
      <c r="I103" s="53">
        <v>8</v>
      </c>
      <c r="J103" s="63">
        <v>401.21</v>
      </c>
      <c r="K103" s="28" t="s">
        <v>141</v>
      </c>
      <c r="L103" s="66">
        <v>25.75</v>
      </c>
      <c r="M103" s="53">
        <v>829.14</v>
      </c>
      <c r="N103" s="52"/>
      <c r="O103" s="52"/>
      <c r="P103" s="81">
        <f>SUM(M103+O103)/(H103+J103)</f>
        <v>0.67390579916283988</v>
      </c>
      <c r="Q103" s="32" t="s">
        <v>276</v>
      </c>
      <c r="R103" s="28"/>
      <c r="S103" s="65">
        <f>SUM(H103*0.0765)</f>
        <v>63.429209999999998</v>
      </c>
      <c r="T103" s="69">
        <v>247.08</v>
      </c>
      <c r="U103" s="29" t="s">
        <v>150</v>
      </c>
      <c r="V103" s="82">
        <f>IF(S103="","",$P103*$S103)</f>
        <v>42.745312455317595</v>
      </c>
      <c r="W103" s="83">
        <f>IF(T103="","",$P103*$T103)</f>
        <v>166.50864485715448</v>
      </c>
      <c r="X103" s="29" t="s">
        <v>150</v>
      </c>
      <c r="Y103" s="78" t="s">
        <v>6</v>
      </c>
      <c r="Z103" s="10"/>
      <c r="AA103" s="31"/>
    </row>
    <row r="104" spans="1:27" s="7" customFormat="1" ht="33" customHeight="1" x14ac:dyDescent="0.2">
      <c r="A104" s="8">
        <v>37</v>
      </c>
      <c r="B104" s="4"/>
      <c r="C104" s="4"/>
      <c r="D104" s="9" t="s">
        <v>236</v>
      </c>
      <c r="E104" s="9" t="s">
        <v>286</v>
      </c>
      <c r="F104" s="59">
        <v>44063</v>
      </c>
      <c r="G104" s="66">
        <v>70</v>
      </c>
      <c r="H104" s="53">
        <v>2320.37</v>
      </c>
      <c r="I104" s="53">
        <v>16</v>
      </c>
      <c r="J104" s="63">
        <v>963.85</v>
      </c>
      <c r="K104" s="28" t="s">
        <v>141</v>
      </c>
      <c r="L104" s="66">
        <v>70</v>
      </c>
      <c r="M104" s="53">
        <v>2320.37</v>
      </c>
      <c r="N104" s="52"/>
      <c r="O104" s="52"/>
      <c r="P104" s="81">
        <f>SUM(M104+O104)/(H104+J104)</f>
        <v>0.70652087862567059</v>
      </c>
      <c r="Q104" s="32" t="s">
        <v>276</v>
      </c>
      <c r="R104" s="28"/>
      <c r="S104" s="65">
        <f>SUM(H104*0.0765)</f>
        <v>177.50830499999998</v>
      </c>
      <c r="T104" s="69">
        <v>671.67</v>
      </c>
      <c r="U104" s="29" t="s">
        <v>150</v>
      </c>
      <c r="V104" s="82">
        <f>IF(S104="","",$P104*$S104)</f>
        <v>125.4133236119535</v>
      </c>
      <c r="W104" s="83">
        <f>IF(T104="","",$P104*$T104)</f>
        <v>474.54887854650411</v>
      </c>
      <c r="X104" s="29" t="s">
        <v>150</v>
      </c>
      <c r="Y104" s="78" t="s">
        <v>6</v>
      </c>
      <c r="Z104" s="10"/>
      <c r="AA104" s="31"/>
    </row>
    <row r="105" spans="1:27" s="7" customFormat="1" ht="33" customHeight="1" x14ac:dyDescent="0.2">
      <c r="A105" s="8">
        <v>37</v>
      </c>
      <c r="B105" s="4"/>
      <c r="C105" s="4"/>
      <c r="D105" s="9" t="s">
        <v>236</v>
      </c>
      <c r="E105" s="9" t="s">
        <v>286</v>
      </c>
      <c r="F105" s="59">
        <v>44077</v>
      </c>
      <c r="G105" s="66">
        <v>70</v>
      </c>
      <c r="H105" s="53">
        <v>2320.37</v>
      </c>
      <c r="I105" s="53"/>
      <c r="J105" s="63"/>
      <c r="K105" s="28" t="s">
        <v>141</v>
      </c>
      <c r="L105" s="66">
        <v>70</v>
      </c>
      <c r="M105" s="53">
        <v>2320.37</v>
      </c>
      <c r="N105" s="52"/>
      <c r="O105" s="52"/>
      <c r="P105" s="81">
        <f>SUM(M105+O105)/(H105+J105)</f>
        <v>1</v>
      </c>
      <c r="Q105" s="32" t="s">
        <v>276</v>
      </c>
      <c r="R105" s="28"/>
      <c r="S105" s="65">
        <f>SUM(H105*0.0765)</f>
        <v>177.50830499999998</v>
      </c>
      <c r="T105" s="69">
        <v>671.67</v>
      </c>
      <c r="U105" s="29" t="s">
        <v>150</v>
      </c>
      <c r="V105" s="82">
        <f>IF(S105="","",$P105*$S105)</f>
        <v>177.50830499999998</v>
      </c>
      <c r="W105" s="83">
        <f>IF(T105="","",$P105*$T105)</f>
        <v>671.67</v>
      </c>
      <c r="X105" s="29" t="s">
        <v>150</v>
      </c>
      <c r="Y105" s="78" t="s">
        <v>6</v>
      </c>
      <c r="Z105" s="10"/>
      <c r="AA105" s="31"/>
    </row>
    <row r="106" spans="1:27" s="7" customFormat="1" ht="33" customHeight="1" x14ac:dyDescent="0.2">
      <c r="A106" s="8">
        <v>37</v>
      </c>
      <c r="B106" s="4"/>
      <c r="C106" s="4"/>
      <c r="D106" s="9" t="s">
        <v>236</v>
      </c>
      <c r="E106" s="9" t="s">
        <v>286</v>
      </c>
      <c r="F106" s="59">
        <v>44091</v>
      </c>
      <c r="G106" s="66">
        <v>70</v>
      </c>
      <c r="H106" s="53">
        <v>2320.37</v>
      </c>
      <c r="I106" s="53">
        <v>4</v>
      </c>
      <c r="J106" s="63">
        <v>206.54</v>
      </c>
      <c r="K106" s="28" t="s">
        <v>141</v>
      </c>
      <c r="L106" s="66">
        <v>70</v>
      </c>
      <c r="M106" s="53">
        <v>2320.37</v>
      </c>
      <c r="N106" s="52"/>
      <c r="O106" s="52"/>
      <c r="P106" s="81">
        <f>SUM(M106+O106)/(H106+J106)</f>
        <v>0.91826380836674037</v>
      </c>
      <c r="Q106" s="32" t="s">
        <v>276</v>
      </c>
      <c r="R106" s="28"/>
      <c r="S106" s="65">
        <f>SUM(H106*0.0765)</f>
        <v>177.50830499999998</v>
      </c>
      <c r="T106" s="69">
        <v>671.67</v>
      </c>
      <c r="U106" s="29" t="s">
        <v>150</v>
      </c>
      <c r="V106" s="82">
        <f>IF(S106="","",$P106*$S106)</f>
        <v>162.99945216602489</v>
      </c>
      <c r="W106" s="83">
        <f>IF(T106="","",$P106*$T106)</f>
        <v>616.77025216568848</v>
      </c>
      <c r="X106" s="29" t="s">
        <v>150</v>
      </c>
      <c r="Y106" s="78" t="s">
        <v>6</v>
      </c>
      <c r="Z106" s="10"/>
      <c r="AA106" s="31"/>
    </row>
    <row r="107" spans="1:27" s="7" customFormat="1" ht="33" customHeight="1" x14ac:dyDescent="0.2">
      <c r="A107" s="8">
        <v>37</v>
      </c>
      <c r="B107" s="4"/>
      <c r="C107" s="4"/>
      <c r="D107" s="9" t="s">
        <v>207</v>
      </c>
      <c r="E107" s="9" t="s">
        <v>286</v>
      </c>
      <c r="F107" s="59">
        <v>43923</v>
      </c>
      <c r="G107" s="66">
        <v>80</v>
      </c>
      <c r="H107" s="53">
        <v>1804.59</v>
      </c>
      <c r="I107" s="53">
        <v>16</v>
      </c>
      <c r="J107" s="63">
        <v>655.9</v>
      </c>
      <c r="K107" s="28" t="s">
        <v>141</v>
      </c>
      <c r="L107" s="66"/>
      <c r="M107" s="53"/>
      <c r="N107" s="52">
        <v>16</v>
      </c>
      <c r="O107" s="52">
        <v>605.12</v>
      </c>
      <c r="P107" s="81">
        <f>SUM(M107+O107)/(H107+J107)</f>
        <v>0.24593475283378516</v>
      </c>
      <c r="Q107" s="32" t="s">
        <v>273</v>
      </c>
      <c r="R107" s="28" t="s">
        <v>274</v>
      </c>
      <c r="S107" s="65">
        <f>SUM(H107*0.0765)</f>
        <v>138.05113499999999</v>
      </c>
      <c r="T107" s="69">
        <v>96.82</v>
      </c>
      <c r="U107" s="29" t="s">
        <v>150</v>
      </c>
      <c r="V107" s="82">
        <f>IF(S107="","",$P107*$S107)</f>
        <v>33.951571764648506</v>
      </c>
      <c r="W107" s="83">
        <f>IF(T107="","",$P107*$T107)</f>
        <v>23.811402769367078</v>
      </c>
      <c r="X107" s="29" t="s">
        <v>150</v>
      </c>
      <c r="Y107" s="78" t="s">
        <v>6</v>
      </c>
      <c r="Z107" s="10"/>
      <c r="AA107" s="31"/>
    </row>
    <row r="108" spans="1:27" s="7" customFormat="1" ht="33" customHeight="1" x14ac:dyDescent="0.2">
      <c r="A108" s="8">
        <v>37</v>
      </c>
      <c r="B108" s="4"/>
      <c r="C108" s="4"/>
      <c r="D108" s="9" t="s">
        <v>207</v>
      </c>
      <c r="E108" s="9" t="s">
        <v>286</v>
      </c>
      <c r="F108" s="59">
        <v>43937</v>
      </c>
      <c r="G108" s="66">
        <v>80</v>
      </c>
      <c r="H108" s="53">
        <v>1804.59</v>
      </c>
      <c r="I108" s="53">
        <v>8</v>
      </c>
      <c r="J108" s="63">
        <v>281.10000000000002</v>
      </c>
      <c r="K108" s="28" t="s">
        <v>141</v>
      </c>
      <c r="L108" s="66"/>
      <c r="M108" s="53"/>
      <c r="N108" s="52">
        <v>8</v>
      </c>
      <c r="O108" s="52">
        <v>302.56</v>
      </c>
      <c r="P108" s="81">
        <f>SUM(M108+O108)/(H108+J108)</f>
        <v>0.14506470280818337</v>
      </c>
      <c r="Q108" s="32" t="s">
        <v>273</v>
      </c>
      <c r="R108" s="28" t="s">
        <v>274</v>
      </c>
      <c r="S108" s="65">
        <f>SUM(H108*0.0765)</f>
        <v>138.05113499999999</v>
      </c>
      <c r="T108" s="69">
        <v>48.41</v>
      </c>
      <c r="U108" s="29" t="s">
        <v>150</v>
      </c>
      <c r="V108" s="82">
        <f>IF(S108="","",$P108*$S108)</f>
        <v>20.0263468711074</v>
      </c>
      <c r="W108" s="83">
        <f>IF(T108="","",$P108*$T108)</f>
        <v>7.0225822629441561</v>
      </c>
      <c r="X108" s="29" t="s">
        <v>150</v>
      </c>
      <c r="Y108" s="78" t="s">
        <v>6</v>
      </c>
      <c r="Z108" s="10"/>
      <c r="AA108" s="31"/>
    </row>
    <row r="109" spans="1:27" s="7" customFormat="1" ht="33" customHeight="1" x14ac:dyDescent="0.2">
      <c r="A109" s="8">
        <v>37</v>
      </c>
      <c r="B109" s="4"/>
      <c r="C109" s="4"/>
      <c r="D109" s="9" t="s">
        <v>207</v>
      </c>
      <c r="E109" s="9" t="s">
        <v>286</v>
      </c>
      <c r="F109" s="59">
        <v>43951</v>
      </c>
      <c r="G109" s="66">
        <v>80</v>
      </c>
      <c r="H109" s="53">
        <v>1804.59</v>
      </c>
      <c r="I109" s="53">
        <v>4</v>
      </c>
      <c r="J109" s="63">
        <v>140.55000000000001</v>
      </c>
      <c r="K109" s="28" t="s">
        <v>141</v>
      </c>
      <c r="L109" s="66"/>
      <c r="M109" s="53"/>
      <c r="N109" s="52">
        <v>4</v>
      </c>
      <c r="O109" s="52">
        <v>151.28</v>
      </c>
      <c r="P109" s="81">
        <f>SUM(M109+O109)/(H109+J109)</f>
        <v>7.777332222873419E-2</v>
      </c>
      <c r="Q109" s="32" t="s">
        <v>273</v>
      </c>
      <c r="R109" s="28" t="s">
        <v>274</v>
      </c>
      <c r="S109" s="65">
        <f>SUM(H109*0.0765)</f>
        <v>138.05113499999999</v>
      </c>
      <c r="T109" s="69">
        <v>24.2</v>
      </c>
      <c r="U109" s="29" t="s">
        <v>150</v>
      </c>
      <c r="V109" s="82">
        <f>IF(S109="","",$P109*$S109)</f>
        <v>10.736695406397484</v>
      </c>
      <c r="W109" s="83">
        <f>IF(T109="","",$P109*$T109)</f>
        <v>1.8821143979353674</v>
      </c>
      <c r="X109" s="29" t="s">
        <v>150</v>
      </c>
      <c r="Y109" s="78" t="s">
        <v>6</v>
      </c>
      <c r="Z109" s="10"/>
      <c r="AA109" s="31"/>
    </row>
    <row r="110" spans="1:27" s="7" customFormat="1" ht="33" customHeight="1" x14ac:dyDescent="0.2">
      <c r="A110" s="8">
        <v>37</v>
      </c>
      <c r="B110" s="4"/>
      <c r="C110" s="4"/>
      <c r="D110" s="9" t="s">
        <v>207</v>
      </c>
      <c r="E110" s="9" t="s">
        <v>286</v>
      </c>
      <c r="F110" s="59">
        <v>43965</v>
      </c>
      <c r="G110" s="66">
        <v>80</v>
      </c>
      <c r="H110" s="53">
        <v>1804.59</v>
      </c>
      <c r="I110" s="53">
        <v>6</v>
      </c>
      <c r="J110" s="63">
        <v>210.83</v>
      </c>
      <c r="K110" s="28" t="s">
        <v>141</v>
      </c>
      <c r="L110" s="66"/>
      <c r="M110" s="53"/>
      <c r="N110" s="52">
        <v>6</v>
      </c>
      <c r="O110" s="52">
        <v>226.92</v>
      </c>
      <c r="P110" s="81">
        <f>SUM(M110+O110)/(H110+J110)</f>
        <v>0.11259191632513323</v>
      </c>
      <c r="Q110" s="32" t="s">
        <v>273</v>
      </c>
      <c r="R110" s="28" t="s">
        <v>274</v>
      </c>
      <c r="S110" s="65">
        <f>SUM(H110*0.0765)</f>
        <v>138.05113499999999</v>
      </c>
      <c r="T110" s="69">
        <v>36.31</v>
      </c>
      <c r="U110" s="29" t="s">
        <v>150</v>
      </c>
      <c r="V110" s="82">
        <f>IF(S110="","",$P110*$S110)</f>
        <v>15.54344184050967</v>
      </c>
      <c r="W110" s="83">
        <f>IF(T110="","",$P110*$T110)</f>
        <v>4.0882124817655878</v>
      </c>
      <c r="X110" s="29" t="s">
        <v>150</v>
      </c>
      <c r="Y110" s="78" t="s">
        <v>6</v>
      </c>
      <c r="Z110" s="10"/>
      <c r="AA110" s="31"/>
    </row>
    <row r="111" spans="1:27" s="7" customFormat="1" ht="33" customHeight="1" x14ac:dyDescent="0.2">
      <c r="A111" s="8">
        <v>37</v>
      </c>
      <c r="B111" s="4"/>
      <c r="C111" s="4"/>
      <c r="D111" s="9" t="s">
        <v>212</v>
      </c>
      <c r="E111" s="9" t="s">
        <v>286</v>
      </c>
      <c r="F111" s="59">
        <v>43937</v>
      </c>
      <c r="G111" s="66">
        <v>80</v>
      </c>
      <c r="H111" s="53">
        <v>1966.37</v>
      </c>
      <c r="I111" s="53"/>
      <c r="J111" s="63"/>
      <c r="K111" s="28" t="s">
        <v>141</v>
      </c>
      <c r="L111" s="66"/>
      <c r="M111" s="53"/>
      <c r="N111" s="52">
        <v>4</v>
      </c>
      <c r="O111" s="52">
        <v>164.84</v>
      </c>
      <c r="P111" s="81">
        <f>SUM(M111+O111)/(H111+J111)</f>
        <v>8.3829594633766796E-2</v>
      </c>
      <c r="Q111" s="32" t="s">
        <v>273</v>
      </c>
      <c r="R111" s="28" t="s">
        <v>274</v>
      </c>
      <c r="S111" s="65">
        <f>SUM(H111*0.0765)</f>
        <v>150.42730499999999</v>
      </c>
      <c r="T111" s="69">
        <v>27.01</v>
      </c>
      <c r="U111" s="29" t="s">
        <v>150</v>
      </c>
      <c r="V111" s="82">
        <f>IF(S111="","",$P111*$S111)</f>
        <v>12.61026</v>
      </c>
      <c r="W111" s="83">
        <f>IF(T111="","",$P111*$T111)</f>
        <v>2.2642373510580414</v>
      </c>
      <c r="X111" s="29" t="s">
        <v>150</v>
      </c>
      <c r="Y111" s="78" t="s">
        <v>6</v>
      </c>
      <c r="Z111" s="10"/>
      <c r="AA111" s="31"/>
    </row>
    <row r="112" spans="1:27" s="7" customFormat="1" ht="33" customHeight="1" x14ac:dyDescent="0.2">
      <c r="A112" s="8">
        <v>37</v>
      </c>
      <c r="B112" s="4"/>
      <c r="C112" s="4"/>
      <c r="D112" s="9" t="s">
        <v>219</v>
      </c>
      <c r="E112" s="9" t="s">
        <v>286</v>
      </c>
      <c r="F112" s="59">
        <v>43979</v>
      </c>
      <c r="G112" s="66">
        <v>83.25</v>
      </c>
      <c r="H112" s="53">
        <v>1498.5</v>
      </c>
      <c r="I112" s="53">
        <v>15.5</v>
      </c>
      <c r="J112" s="63">
        <v>418.5</v>
      </c>
      <c r="K112" s="28" t="s">
        <v>141</v>
      </c>
      <c r="L112" s="66"/>
      <c r="M112" s="53"/>
      <c r="N112" s="52">
        <v>8.5</v>
      </c>
      <c r="O112" s="52">
        <v>229.5</v>
      </c>
      <c r="P112" s="81">
        <f>SUM(M112+O112)/(H112+J112)</f>
        <v>0.11971830985915492</v>
      </c>
      <c r="Q112" s="32" t="s">
        <v>273</v>
      </c>
      <c r="R112" s="28" t="s">
        <v>274</v>
      </c>
      <c r="S112" s="65">
        <f>SUM(H112*0.0765)</f>
        <v>114.63525</v>
      </c>
      <c r="T112" s="69">
        <v>62.64</v>
      </c>
      <c r="U112" s="29" t="s">
        <v>150</v>
      </c>
      <c r="V112" s="82">
        <f>IF(S112="","",$P112*$S112)</f>
        <v>13.723938380281689</v>
      </c>
      <c r="W112" s="83">
        <f>IF(T112="","",$P112*$T112)</f>
        <v>7.4991549295774647</v>
      </c>
      <c r="X112" s="29" t="s">
        <v>150</v>
      </c>
      <c r="Y112" s="78" t="s">
        <v>6</v>
      </c>
      <c r="Z112" s="10"/>
      <c r="AA112" s="31"/>
    </row>
    <row r="113" spans="1:27" s="7" customFormat="1" ht="33" customHeight="1" x14ac:dyDescent="0.2">
      <c r="A113" s="8">
        <v>37</v>
      </c>
      <c r="B113" s="4"/>
      <c r="C113" s="4"/>
      <c r="D113" s="9" t="s">
        <v>236</v>
      </c>
      <c r="E113" s="9" t="s">
        <v>286</v>
      </c>
      <c r="F113" s="59">
        <v>43951</v>
      </c>
      <c r="G113" s="66">
        <v>70</v>
      </c>
      <c r="H113" s="53">
        <v>2253.6999999999998</v>
      </c>
      <c r="I113" s="53">
        <v>4</v>
      </c>
      <c r="J113" s="63">
        <v>200.6</v>
      </c>
      <c r="K113" s="28" t="s">
        <v>141</v>
      </c>
      <c r="L113" s="66"/>
      <c r="M113" s="53"/>
      <c r="N113" s="52">
        <v>12</v>
      </c>
      <c r="O113" s="52">
        <v>647.88</v>
      </c>
      <c r="P113" s="81">
        <f>SUM(M113+O113)/(H113+J113)</f>
        <v>0.26397750886199733</v>
      </c>
      <c r="Q113" s="32" t="s">
        <v>273</v>
      </c>
      <c r="R113" s="28" t="s">
        <v>274</v>
      </c>
      <c r="S113" s="65">
        <f>SUM(H113*0.0765)</f>
        <v>172.40804999999997</v>
      </c>
      <c r="T113" s="69">
        <v>60.48</v>
      </c>
      <c r="U113" s="29" t="s">
        <v>150</v>
      </c>
      <c r="V113" s="82">
        <f>IF(S113="","",$P113*$S113)</f>
        <v>45.511847546754673</v>
      </c>
      <c r="W113" s="83">
        <f>IF(T113="","",$P113*$T113)</f>
        <v>15.965359735973598</v>
      </c>
      <c r="X113" s="29" t="s">
        <v>150</v>
      </c>
      <c r="Y113" s="78" t="s">
        <v>6</v>
      </c>
      <c r="Z113" s="10"/>
      <c r="AA113" s="31"/>
    </row>
    <row r="114" spans="1:27" s="7" customFormat="1" ht="33" customHeight="1" x14ac:dyDescent="0.2">
      <c r="A114" s="8">
        <v>37</v>
      </c>
      <c r="B114" s="4"/>
      <c r="C114" s="4"/>
      <c r="D114" s="9" t="s">
        <v>236</v>
      </c>
      <c r="E114" s="9" t="s">
        <v>286</v>
      </c>
      <c r="F114" s="59">
        <v>43965</v>
      </c>
      <c r="G114" s="66">
        <v>70</v>
      </c>
      <c r="H114" s="53">
        <v>2253.6999999999998</v>
      </c>
      <c r="I114" s="53">
        <v>18</v>
      </c>
      <c r="J114" s="63">
        <v>902.72</v>
      </c>
      <c r="K114" s="28" t="s">
        <v>141</v>
      </c>
      <c r="L114" s="66"/>
      <c r="M114" s="53"/>
      <c r="N114" s="52">
        <v>2</v>
      </c>
      <c r="O114" s="52">
        <v>107.98</v>
      </c>
      <c r="P114" s="81">
        <f>SUM(M114+O114)/(H114+J114)</f>
        <v>3.4209642569746741E-2</v>
      </c>
      <c r="Q114" s="32" t="s">
        <v>273</v>
      </c>
      <c r="R114" s="28" t="s">
        <v>274</v>
      </c>
      <c r="S114" s="65">
        <f>SUM(H114*0.0765)</f>
        <v>172.40804999999997</v>
      </c>
      <c r="T114" s="69">
        <v>36.72</v>
      </c>
      <c r="U114" s="29" t="s">
        <v>150</v>
      </c>
      <c r="V114" s="82">
        <f>IF(S114="","",$P114*$S114)</f>
        <v>5.8980177666470235</v>
      </c>
      <c r="W114" s="83">
        <f>IF(T114="","",$P114*$T114)</f>
        <v>1.2561780751611002</v>
      </c>
      <c r="X114" s="29" t="s">
        <v>150</v>
      </c>
      <c r="Y114" s="78" t="s">
        <v>6</v>
      </c>
      <c r="Z114" s="10"/>
      <c r="AA114" s="31"/>
    </row>
    <row r="115" spans="1:27" s="7" customFormat="1" ht="33" customHeight="1" x14ac:dyDescent="0.2">
      <c r="A115" s="8">
        <v>37</v>
      </c>
      <c r="B115" s="4"/>
      <c r="C115" s="4"/>
      <c r="D115" s="9" t="s">
        <v>223</v>
      </c>
      <c r="E115" s="9" t="s">
        <v>286</v>
      </c>
      <c r="F115" s="59">
        <v>43909</v>
      </c>
      <c r="G115" s="66">
        <v>80</v>
      </c>
      <c r="H115" s="53">
        <v>1503.52</v>
      </c>
      <c r="I115" s="53">
        <v>16</v>
      </c>
      <c r="J115" s="63">
        <v>546.47</v>
      </c>
      <c r="K115" s="28" t="s">
        <v>141</v>
      </c>
      <c r="L115" s="66"/>
      <c r="M115" s="53"/>
      <c r="N115" s="52">
        <v>8</v>
      </c>
      <c r="O115" s="52">
        <v>252.08</v>
      </c>
      <c r="P115" s="81">
        <f>SUM(M115+O115)/(H115+J115)</f>
        <v>0.12296645349489511</v>
      </c>
      <c r="Q115" s="32" t="s">
        <v>273</v>
      </c>
      <c r="R115" s="28" t="s">
        <v>274</v>
      </c>
      <c r="S115" s="65">
        <f>SUM(H115*0.0765)</f>
        <v>115.01927999999999</v>
      </c>
      <c r="T115" s="69">
        <v>20.18</v>
      </c>
      <c r="U115" s="29" t="s">
        <v>150</v>
      </c>
      <c r="V115" s="82">
        <f>IF(S115="","",$P115*$S115)</f>
        <v>14.143512945136319</v>
      </c>
      <c r="W115" s="83">
        <f>IF(T115="","",$P115*$T115)</f>
        <v>2.4814630315269834</v>
      </c>
      <c r="X115" s="29" t="s">
        <v>150</v>
      </c>
      <c r="Y115" s="78" t="s">
        <v>6</v>
      </c>
      <c r="Z115" s="10"/>
      <c r="AA115" s="31"/>
    </row>
    <row r="116" spans="1:27" s="7" customFormat="1" ht="33" customHeight="1" x14ac:dyDescent="0.2">
      <c r="A116" s="8">
        <v>37</v>
      </c>
      <c r="B116" s="4"/>
      <c r="C116" s="4"/>
      <c r="D116" s="9" t="s">
        <v>223</v>
      </c>
      <c r="E116" s="9" t="s">
        <v>286</v>
      </c>
      <c r="F116" s="59">
        <v>43923</v>
      </c>
      <c r="G116" s="66">
        <v>80</v>
      </c>
      <c r="H116" s="53">
        <v>1503.52</v>
      </c>
      <c r="I116" s="53">
        <v>16</v>
      </c>
      <c r="J116" s="63">
        <v>546.47</v>
      </c>
      <c r="K116" s="28" t="s">
        <v>141</v>
      </c>
      <c r="L116" s="66"/>
      <c r="M116" s="53"/>
      <c r="N116" s="52">
        <v>8</v>
      </c>
      <c r="O116" s="52">
        <v>300.8</v>
      </c>
      <c r="P116" s="81">
        <f>SUM(M116+O116)/(H116+J116)</f>
        <v>0.14673242308499068</v>
      </c>
      <c r="Q116" s="32" t="s">
        <v>273</v>
      </c>
      <c r="R116" s="28" t="s">
        <v>274</v>
      </c>
      <c r="S116" s="65">
        <f>SUM(H116*0.0765)</f>
        <v>115.01927999999999</v>
      </c>
      <c r="T116" s="69">
        <v>76.459999999999994</v>
      </c>
      <c r="U116" s="29" t="s">
        <v>150</v>
      </c>
      <c r="V116" s="82">
        <f>IF(S116="","",$P116*$S116)</f>
        <v>16.877057655891008</v>
      </c>
      <c r="W116" s="83">
        <f>IF(T116="","",$P116*$T116)</f>
        <v>11.219161069078387</v>
      </c>
      <c r="X116" s="29" t="s">
        <v>150</v>
      </c>
      <c r="Y116" s="78" t="s">
        <v>6</v>
      </c>
      <c r="Z116" s="10"/>
      <c r="AA116" s="31"/>
    </row>
    <row r="117" spans="1:27" s="7" customFormat="1" ht="33" customHeight="1" x14ac:dyDescent="0.2">
      <c r="A117" s="8">
        <v>37</v>
      </c>
      <c r="B117" s="4"/>
      <c r="C117" s="4"/>
      <c r="D117" s="9" t="s">
        <v>223</v>
      </c>
      <c r="E117" s="9" t="s">
        <v>286</v>
      </c>
      <c r="F117" s="59">
        <v>43965</v>
      </c>
      <c r="G117" s="66">
        <v>80</v>
      </c>
      <c r="H117" s="53">
        <v>1503.52</v>
      </c>
      <c r="I117" s="53">
        <v>8</v>
      </c>
      <c r="J117" s="63">
        <v>234.2</v>
      </c>
      <c r="K117" s="28" t="s">
        <v>141</v>
      </c>
      <c r="L117" s="66"/>
      <c r="M117" s="53"/>
      <c r="N117" s="52">
        <v>8</v>
      </c>
      <c r="O117" s="52">
        <v>252.08</v>
      </c>
      <c r="P117" s="81">
        <f>SUM(M117+O117)/(H117+J117)</f>
        <v>0.14506364661740673</v>
      </c>
      <c r="Q117" s="32" t="s">
        <v>273</v>
      </c>
      <c r="R117" s="28" t="s">
        <v>274</v>
      </c>
      <c r="S117" s="65">
        <f>SUM(H117*0.0765)</f>
        <v>115.01927999999999</v>
      </c>
      <c r="T117" s="69">
        <v>21.85</v>
      </c>
      <c r="U117" s="29" t="s">
        <v>150</v>
      </c>
      <c r="V117" s="82">
        <f>IF(S117="","",$P117*$S117)</f>
        <v>16.685116188108555</v>
      </c>
      <c r="W117" s="83">
        <f>IF(T117="","",$P117*$T117)</f>
        <v>3.169640678590337</v>
      </c>
      <c r="X117" s="29" t="s">
        <v>150</v>
      </c>
      <c r="Y117" s="78" t="s">
        <v>6</v>
      </c>
      <c r="Z117" s="10"/>
      <c r="AA117" s="31"/>
    </row>
    <row r="118" spans="1:27" s="7" customFormat="1" ht="33" customHeight="1" x14ac:dyDescent="0.2">
      <c r="A118" s="8">
        <v>37</v>
      </c>
      <c r="B118" s="4"/>
      <c r="C118" s="4"/>
      <c r="D118" s="9" t="s">
        <v>227</v>
      </c>
      <c r="E118" s="9" t="s">
        <v>286</v>
      </c>
      <c r="F118" s="59">
        <v>43923</v>
      </c>
      <c r="G118" s="66">
        <v>80</v>
      </c>
      <c r="H118" s="53">
        <v>1425.19</v>
      </c>
      <c r="I118" s="53">
        <v>8</v>
      </c>
      <c r="J118" s="63">
        <v>222</v>
      </c>
      <c r="K118" s="28" t="s">
        <v>141</v>
      </c>
      <c r="L118" s="66"/>
      <c r="M118" s="53"/>
      <c r="N118" s="52">
        <v>8</v>
      </c>
      <c r="O118" s="52">
        <v>222</v>
      </c>
      <c r="P118" s="81">
        <f>SUM(M118+O118)/(H118+J118)</f>
        <v>0.13477498042120217</v>
      </c>
      <c r="Q118" s="32" t="s">
        <v>273</v>
      </c>
      <c r="R118" s="28" t="s">
        <v>274</v>
      </c>
      <c r="S118" s="65">
        <f>SUM(H118*0.0765)</f>
        <v>109.027035</v>
      </c>
      <c r="T118" s="69">
        <v>14.52</v>
      </c>
      <c r="U118" s="29" t="s">
        <v>150</v>
      </c>
      <c r="V118" s="82">
        <f>IF(S118="","",$P118*$S118)</f>
        <v>14.694116507506724</v>
      </c>
      <c r="W118" s="83">
        <f>IF(T118="","",$P118*$T118)</f>
        <v>1.9569327157158556</v>
      </c>
      <c r="X118" s="29" t="s">
        <v>150</v>
      </c>
      <c r="Y118" s="78" t="s">
        <v>6</v>
      </c>
      <c r="Z118" s="10"/>
      <c r="AA118" s="31"/>
    </row>
    <row r="119" spans="1:27" s="7" customFormat="1" ht="33" customHeight="1" x14ac:dyDescent="0.2">
      <c r="A119" s="8">
        <v>37</v>
      </c>
      <c r="B119" s="4"/>
      <c r="C119" s="4"/>
      <c r="D119" s="9" t="s">
        <v>227</v>
      </c>
      <c r="E119" s="9" t="s">
        <v>286</v>
      </c>
      <c r="F119" s="59">
        <v>43937</v>
      </c>
      <c r="G119" s="66">
        <v>80</v>
      </c>
      <c r="H119" s="53">
        <v>1425.19</v>
      </c>
      <c r="I119" s="53">
        <v>16</v>
      </c>
      <c r="J119" s="63">
        <v>518</v>
      </c>
      <c r="K119" s="28" t="s">
        <v>141</v>
      </c>
      <c r="L119" s="66"/>
      <c r="M119" s="53"/>
      <c r="N119" s="52">
        <v>8</v>
      </c>
      <c r="O119" s="52">
        <v>222</v>
      </c>
      <c r="P119" s="81">
        <f>SUM(M119+O119)/(H119+J119)</f>
        <v>0.11424513300294875</v>
      </c>
      <c r="Q119" s="32" t="s">
        <v>273</v>
      </c>
      <c r="R119" s="28" t="s">
        <v>274</v>
      </c>
      <c r="S119" s="65">
        <f>SUM(H119*0.0765)</f>
        <v>109.027035</v>
      </c>
      <c r="T119" s="69">
        <v>161.5</v>
      </c>
      <c r="U119" s="29" t="s">
        <v>150</v>
      </c>
      <c r="V119" s="82">
        <f>IF(S119="","",$P119*$S119)</f>
        <v>12.455808114492148</v>
      </c>
      <c r="W119" s="83">
        <f>IF(T119="","",$P119*$T119)</f>
        <v>18.450588979976224</v>
      </c>
      <c r="X119" s="29" t="s">
        <v>150</v>
      </c>
      <c r="Y119" s="78" t="s">
        <v>6</v>
      </c>
      <c r="Z119" s="10"/>
      <c r="AA119" s="31"/>
    </row>
    <row r="120" spans="1:27" s="7" customFormat="1" ht="33" customHeight="1" x14ac:dyDescent="0.2">
      <c r="A120" s="8">
        <v>37</v>
      </c>
      <c r="B120" s="4"/>
      <c r="C120" s="4"/>
      <c r="D120" s="9" t="s">
        <v>227</v>
      </c>
      <c r="E120" s="9" t="s">
        <v>286</v>
      </c>
      <c r="F120" s="59">
        <v>43965</v>
      </c>
      <c r="G120" s="66">
        <v>80</v>
      </c>
      <c r="H120" s="53">
        <v>1425.19</v>
      </c>
      <c r="I120" s="53">
        <v>8</v>
      </c>
      <c r="J120" s="63">
        <v>222</v>
      </c>
      <c r="K120" s="28" t="s">
        <v>141</v>
      </c>
      <c r="L120" s="66"/>
      <c r="M120" s="53"/>
      <c r="N120" s="52">
        <v>8</v>
      </c>
      <c r="O120" s="52">
        <v>222</v>
      </c>
      <c r="P120" s="81">
        <f>SUM(M120+O120)/(H120+J120)</f>
        <v>0.13477498042120217</v>
      </c>
      <c r="Q120" s="32" t="s">
        <v>273</v>
      </c>
      <c r="R120" s="28" t="s">
        <v>274</v>
      </c>
      <c r="S120" s="65">
        <f>SUM(H120*0.0765)</f>
        <v>109.027035</v>
      </c>
      <c r="T120" s="69">
        <v>107.66</v>
      </c>
      <c r="U120" s="29" t="s">
        <v>150</v>
      </c>
      <c r="V120" s="82">
        <f>IF(S120="","",$P120*$S120)</f>
        <v>14.694116507506724</v>
      </c>
      <c r="W120" s="83">
        <f>IF(T120="","",$P120*$T120)</f>
        <v>14.509874392146626</v>
      </c>
      <c r="X120" s="29" t="s">
        <v>150</v>
      </c>
      <c r="Y120" s="78" t="s">
        <v>6</v>
      </c>
      <c r="Z120" s="10"/>
      <c r="AA120" s="31"/>
    </row>
    <row r="121" spans="1:27" s="7" customFormat="1" ht="33" customHeight="1" x14ac:dyDescent="0.2">
      <c r="A121" s="8">
        <v>37</v>
      </c>
      <c r="B121" s="4"/>
      <c r="C121" s="4"/>
      <c r="D121" s="9" t="s">
        <v>230</v>
      </c>
      <c r="E121" s="9" t="s">
        <v>286</v>
      </c>
      <c r="F121" s="59">
        <v>43923</v>
      </c>
      <c r="G121" s="66">
        <v>80</v>
      </c>
      <c r="H121" s="53">
        <v>1425.19</v>
      </c>
      <c r="I121" s="53">
        <v>8</v>
      </c>
      <c r="J121" s="63">
        <v>222</v>
      </c>
      <c r="K121" s="28" t="s">
        <v>141</v>
      </c>
      <c r="L121" s="66"/>
      <c r="M121" s="53"/>
      <c r="N121" s="52">
        <v>8</v>
      </c>
      <c r="O121" s="52">
        <v>238.96</v>
      </c>
      <c r="P121" s="81">
        <f>SUM(M121+O121)/(H121+J121)</f>
        <v>0.14507130324977691</v>
      </c>
      <c r="Q121" s="32" t="s">
        <v>273</v>
      </c>
      <c r="R121" s="28" t="s">
        <v>274</v>
      </c>
      <c r="S121" s="65">
        <f>SUM(H121*0.0765)</f>
        <v>109.027035</v>
      </c>
      <c r="T121" s="69">
        <v>216.42</v>
      </c>
      <c r="U121" s="29" t="s">
        <v>150</v>
      </c>
      <c r="V121" s="82">
        <f>IF(S121="","",$P121*$S121)</f>
        <v>15.816694056909041</v>
      </c>
      <c r="W121" s="83">
        <f>IF(T121="","",$P121*$T121)</f>
        <v>31.396331449316715</v>
      </c>
      <c r="X121" s="29" t="s">
        <v>150</v>
      </c>
      <c r="Y121" s="78" t="s">
        <v>6</v>
      </c>
      <c r="Z121" s="10"/>
      <c r="AA121" s="31"/>
    </row>
    <row r="122" spans="1:27" s="7" customFormat="1" ht="33" customHeight="1" x14ac:dyDescent="0.2">
      <c r="A122" s="8">
        <v>37</v>
      </c>
      <c r="B122" s="4"/>
      <c r="C122" s="4"/>
      <c r="D122" s="9" t="s">
        <v>230</v>
      </c>
      <c r="E122" s="9" t="s">
        <v>286</v>
      </c>
      <c r="F122" s="59">
        <v>43951</v>
      </c>
      <c r="G122" s="66">
        <v>80</v>
      </c>
      <c r="H122" s="53">
        <v>1425.19</v>
      </c>
      <c r="I122" s="53">
        <v>8</v>
      </c>
      <c r="J122" s="63">
        <v>222</v>
      </c>
      <c r="K122" s="28" t="s">
        <v>141</v>
      </c>
      <c r="L122" s="66"/>
      <c r="M122" s="53"/>
      <c r="N122" s="52">
        <v>8</v>
      </c>
      <c r="O122" s="52">
        <v>238.96</v>
      </c>
      <c r="P122" s="81">
        <f>SUM(M122+O122)/(H122+J122)</f>
        <v>0.14507130324977691</v>
      </c>
      <c r="Q122" s="32" t="s">
        <v>273</v>
      </c>
      <c r="R122" s="28" t="s">
        <v>274</v>
      </c>
      <c r="S122" s="65">
        <f>SUM(H122*0.0765)</f>
        <v>109.027035</v>
      </c>
      <c r="T122" s="69">
        <v>79.540000000000006</v>
      </c>
      <c r="U122" s="29" t="s">
        <v>150</v>
      </c>
      <c r="V122" s="82">
        <f>IF(S122="","",$P122*$S122)</f>
        <v>15.816694056909041</v>
      </c>
      <c r="W122" s="83">
        <f>IF(T122="","",$P122*$T122)</f>
        <v>11.538971460487256</v>
      </c>
      <c r="X122" s="29" t="s">
        <v>150</v>
      </c>
      <c r="Y122" s="78" t="s">
        <v>6</v>
      </c>
      <c r="Z122" s="10"/>
      <c r="AA122" s="31"/>
    </row>
    <row r="123" spans="1:27" s="7" customFormat="1" ht="33" customHeight="1" x14ac:dyDescent="0.2">
      <c r="A123" s="8">
        <v>37</v>
      </c>
      <c r="B123" s="4"/>
      <c r="C123" s="4"/>
      <c r="D123" s="9" t="s">
        <v>234</v>
      </c>
      <c r="E123" s="9" t="s">
        <v>286</v>
      </c>
      <c r="F123" s="59">
        <v>43923</v>
      </c>
      <c r="G123" s="66">
        <v>80</v>
      </c>
      <c r="H123" s="53">
        <v>1480</v>
      </c>
      <c r="I123" s="53">
        <v>16</v>
      </c>
      <c r="J123" s="63">
        <v>518</v>
      </c>
      <c r="K123" s="28" t="s">
        <v>141</v>
      </c>
      <c r="L123" s="66"/>
      <c r="M123" s="53"/>
      <c r="N123" s="52">
        <v>16</v>
      </c>
      <c r="O123" s="52">
        <v>637.28</v>
      </c>
      <c r="P123" s="81">
        <f>SUM(M123+O123)/(H123+J123)</f>
        <v>0.31895895895895893</v>
      </c>
      <c r="Q123" s="32" t="s">
        <v>273</v>
      </c>
      <c r="R123" s="28" t="s">
        <v>274</v>
      </c>
      <c r="S123" s="65">
        <f>SUM(H123*0.0765)</f>
        <v>113.22</v>
      </c>
      <c r="T123" s="69">
        <v>101.96</v>
      </c>
      <c r="U123" s="29" t="s">
        <v>150</v>
      </c>
      <c r="V123" s="82">
        <f>IF(S123="","",$P123*$S123)</f>
        <v>36.112533333333332</v>
      </c>
      <c r="W123" s="83">
        <f>IF(T123="","",$P123*$T123)</f>
        <v>32.521055455455453</v>
      </c>
      <c r="X123" s="29" t="s">
        <v>150</v>
      </c>
      <c r="Y123" s="78" t="s">
        <v>6</v>
      </c>
      <c r="Z123" s="10"/>
      <c r="AA123" s="31"/>
    </row>
    <row r="124" spans="1:27" s="7" customFormat="1" ht="33" customHeight="1" x14ac:dyDescent="0.2">
      <c r="A124" s="8">
        <v>37</v>
      </c>
      <c r="B124" s="4"/>
      <c r="C124" s="4"/>
      <c r="D124" s="9" t="s">
        <v>234</v>
      </c>
      <c r="E124" s="9" t="s">
        <v>286</v>
      </c>
      <c r="F124" s="59">
        <v>43951</v>
      </c>
      <c r="G124" s="66">
        <v>80</v>
      </c>
      <c r="H124" s="53">
        <v>1480</v>
      </c>
      <c r="I124" s="53">
        <v>8</v>
      </c>
      <c r="J124" s="63">
        <v>296</v>
      </c>
      <c r="K124" s="28" t="s">
        <v>141</v>
      </c>
      <c r="L124" s="66"/>
      <c r="M124" s="53"/>
      <c r="N124" s="52">
        <v>8</v>
      </c>
      <c r="O124" s="52">
        <v>318.64</v>
      </c>
      <c r="P124" s="81">
        <f>SUM(M124+O124)/(H124+J124)</f>
        <v>0.17941441441441441</v>
      </c>
      <c r="Q124" s="32" t="s">
        <v>273</v>
      </c>
      <c r="R124" s="28" t="s">
        <v>274</v>
      </c>
      <c r="S124" s="65">
        <f>SUM(H124*0.0765)</f>
        <v>113.22</v>
      </c>
      <c r="T124" s="69">
        <v>50.98</v>
      </c>
      <c r="U124" s="29" t="s">
        <v>150</v>
      </c>
      <c r="V124" s="82">
        <f>IF(S124="","",$P124*$S124)</f>
        <v>20.313299999999998</v>
      </c>
      <c r="W124" s="83">
        <f>IF(T124="","",$P124*$T124)</f>
        <v>9.1465468468468458</v>
      </c>
      <c r="X124" s="29" t="s">
        <v>150</v>
      </c>
      <c r="Y124" s="78" t="s">
        <v>6</v>
      </c>
      <c r="Z124" s="10"/>
      <c r="AA124" s="31"/>
    </row>
    <row r="125" spans="1:27" s="7" customFormat="1" ht="33" customHeight="1" x14ac:dyDescent="0.2">
      <c r="A125" s="8">
        <v>37</v>
      </c>
      <c r="B125" s="4"/>
      <c r="C125" s="4"/>
      <c r="D125" s="9" t="s">
        <v>210</v>
      </c>
      <c r="E125" s="9" t="s">
        <v>271</v>
      </c>
      <c r="F125" s="59">
        <v>43979</v>
      </c>
      <c r="G125" s="66">
        <v>59.5</v>
      </c>
      <c r="H125" s="53">
        <v>1071</v>
      </c>
      <c r="I125" s="53">
        <v>8.5</v>
      </c>
      <c r="J125" s="63">
        <v>229.5</v>
      </c>
      <c r="K125" s="28" t="s">
        <v>141</v>
      </c>
      <c r="L125" s="66">
        <v>0</v>
      </c>
      <c r="M125" s="53">
        <v>0</v>
      </c>
      <c r="N125" s="52">
        <v>1.5</v>
      </c>
      <c r="O125" s="52">
        <v>40.5</v>
      </c>
      <c r="P125" s="81">
        <f>SUM(M125+O125)/(H125+J125)</f>
        <v>3.1141868512110725E-2</v>
      </c>
      <c r="Q125" s="32" t="s">
        <v>273</v>
      </c>
      <c r="R125" s="28" t="s">
        <v>274</v>
      </c>
      <c r="S125" s="65">
        <f>SUM(H125*0.0765)</f>
        <v>81.9315</v>
      </c>
      <c r="T125" s="69">
        <v>6.48</v>
      </c>
      <c r="U125" s="29" t="s">
        <v>150</v>
      </c>
      <c r="V125" s="82">
        <f>IF(S125="","",$P125*$S125)</f>
        <v>2.5514999999999999</v>
      </c>
      <c r="W125" s="83">
        <f>IF(T125="","",$P125*$T125)</f>
        <v>0.2017993079584775</v>
      </c>
      <c r="X125" s="29" t="s">
        <v>150</v>
      </c>
      <c r="Y125" s="78" t="s">
        <v>6</v>
      </c>
      <c r="Z125" s="10"/>
      <c r="AA125" s="31"/>
    </row>
    <row r="126" spans="1:27" s="7" customFormat="1" ht="33" customHeight="1" x14ac:dyDescent="0.2">
      <c r="A126" s="8">
        <v>37</v>
      </c>
      <c r="B126" s="4"/>
      <c r="C126" s="4"/>
      <c r="D126" s="9" t="s">
        <v>211</v>
      </c>
      <c r="E126" s="9" t="s">
        <v>271</v>
      </c>
      <c r="F126" s="59">
        <v>43979</v>
      </c>
      <c r="G126" s="66">
        <v>94.25</v>
      </c>
      <c r="H126" s="53">
        <v>2073.5</v>
      </c>
      <c r="I126" s="53">
        <v>19.25</v>
      </c>
      <c r="J126" s="63">
        <v>635.25</v>
      </c>
      <c r="K126" s="28" t="s">
        <v>141</v>
      </c>
      <c r="L126" s="66"/>
      <c r="M126" s="53"/>
      <c r="N126" s="52">
        <v>12.25</v>
      </c>
      <c r="O126" s="52">
        <v>404.25</v>
      </c>
      <c r="P126" s="81">
        <f>SUM(M126+O126)/(H126+J126)</f>
        <v>0.14923857868020304</v>
      </c>
      <c r="Q126" s="32" t="s">
        <v>273</v>
      </c>
      <c r="R126" s="28" t="s">
        <v>274</v>
      </c>
      <c r="S126" s="65">
        <f>SUM(H126*0.0765)</f>
        <v>158.62275</v>
      </c>
      <c r="T126" s="69">
        <v>64.680000000000007</v>
      </c>
      <c r="U126" s="29" t="s">
        <v>150</v>
      </c>
      <c r="V126" s="82">
        <f>IF(S126="","",$P126*$S126)</f>
        <v>23.672633756345178</v>
      </c>
      <c r="W126" s="83">
        <f>IF(T126="","",$P126*$T126)</f>
        <v>9.6527512690355337</v>
      </c>
      <c r="X126" s="29" t="s">
        <v>150</v>
      </c>
      <c r="Y126" s="78" t="s">
        <v>6</v>
      </c>
      <c r="Z126" s="10"/>
      <c r="AA126" s="31"/>
    </row>
    <row r="127" spans="1:27" s="7" customFormat="1" ht="33" customHeight="1" x14ac:dyDescent="0.2">
      <c r="A127" s="8">
        <v>37</v>
      </c>
      <c r="B127" s="4"/>
      <c r="C127" s="4"/>
      <c r="D127" s="9" t="s">
        <v>217</v>
      </c>
      <c r="E127" s="9" t="s">
        <v>271</v>
      </c>
      <c r="F127" s="59">
        <v>43979</v>
      </c>
      <c r="G127" s="66">
        <v>102</v>
      </c>
      <c r="H127" s="53">
        <v>1836</v>
      </c>
      <c r="I127" s="53">
        <v>22</v>
      </c>
      <c r="J127" s="63">
        <v>594</v>
      </c>
      <c r="K127" s="28" t="s">
        <v>141</v>
      </c>
      <c r="L127" s="66"/>
      <c r="M127" s="53"/>
      <c r="N127" s="52">
        <v>6</v>
      </c>
      <c r="O127" s="52">
        <v>162</v>
      </c>
      <c r="P127" s="81">
        <f>SUM(M127+O127)/(H127+J127)</f>
        <v>6.6666666666666666E-2</v>
      </c>
      <c r="Q127" s="32" t="s">
        <v>273</v>
      </c>
      <c r="R127" s="28" t="s">
        <v>274</v>
      </c>
      <c r="S127" s="65">
        <f>SUM(H127*0.0765)</f>
        <v>140.45400000000001</v>
      </c>
      <c r="T127" s="69">
        <v>34.56</v>
      </c>
      <c r="U127" s="29" t="s">
        <v>150</v>
      </c>
      <c r="V127" s="82">
        <f>IF(S127="","",$P127*$S127)</f>
        <v>9.3635999999999999</v>
      </c>
      <c r="W127" s="83">
        <f>IF(T127="","",$P127*$T127)</f>
        <v>2.3040000000000003</v>
      </c>
      <c r="X127" s="29" t="s">
        <v>150</v>
      </c>
      <c r="Y127" s="78" t="s">
        <v>6</v>
      </c>
      <c r="Z127" s="10"/>
      <c r="AA127" s="31"/>
    </row>
    <row r="128" spans="1:27" s="7" customFormat="1" ht="33" customHeight="1" x14ac:dyDescent="0.2">
      <c r="A128" s="8">
        <v>37</v>
      </c>
      <c r="B128" s="4"/>
      <c r="C128" s="4"/>
      <c r="D128" s="9" t="s">
        <v>218</v>
      </c>
      <c r="E128" s="9" t="s">
        <v>271</v>
      </c>
      <c r="F128" s="59">
        <v>43979</v>
      </c>
      <c r="G128" s="66">
        <v>108.5</v>
      </c>
      <c r="H128" s="53">
        <v>1953</v>
      </c>
      <c r="I128" s="53">
        <v>40.5</v>
      </c>
      <c r="J128" s="63">
        <v>1093.5</v>
      </c>
      <c r="K128" s="28" t="s">
        <v>141</v>
      </c>
      <c r="L128" s="66"/>
      <c r="M128" s="53"/>
      <c r="N128" s="52">
        <v>22</v>
      </c>
      <c r="O128" s="52">
        <v>594</v>
      </c>
      <c r="P128" s="81">
        <f>SUM(M128+O128)/(H128+J128)</f>
        <v>0.19497784342688332</v>
      </c>
      <c r="Q128" s="32" t="s">
        <v>273</v>
      </c>
      <c r="R128" s="28" t="s">
        <v>274</v>
      </c>
      <c r="S128" s="65">
        <f>SUM(H128*0.0765)</f>
        <v>149.40449999999998</v>
      </c>
      <c r="T128" s="69">
        <v>60.48</v>
      </c>
      <c r="U128" s="29" t="s">
        <v>150</v>
      </c>
      <c r="V128" s="82">
        <f>IF(S128="","",$P128*$S128)</f>
        <v>29.130567208271785</v>
      </c>
      <c r="W128" s="83">
        <f>IF(T128="","",$P128*$T128)</f>
        <v>11.792259970457902</v>
      </c>
      <c r="X128" s="29" t="s">
        <v>150</v>
      </c>
      <c r="Y128" s="78" t="s">
        <v>6</v>
      </c>
      <c r="Z128" s="10"/>
      <c r="AA128" s="31"/>
    </row>
    <row r="129" spans="1:27" s="7" customFormat="1" ht="33" customHeight="1" x14ac:dyDescent="0.2">
      <c r="A129" s="8">
        <v>37</v>
      </c>
      <c r="B129" s="4"/>
      <c r="C129" s="4"/>
      <c r="D129" s="9" t="s">
        <v>221</v>
      </c>
      <c r="E129" s="9" t="s">
        <v>271</v>
      </c>
      <c r="F129" s="59">
        <v>43979</v>
      </c>
      <c r="G129" s="66">
        <v>80</v>
      </c>
      <c r="H129" s="53">
        <v>2136</v>
      </c>
      <c r="I129" s="53">
        <v>21</v>
      </c>
      <c r="J129" s="63">
        <v>756</v>
      </c>
      <c r="K129" s="28" t="s">
        <v>141</v>
      </c>
      <c r="L129" s="66"/>
      <c r="M129" s="53"/>
      <c r="N129" s="52">
        <v>9</v>
      </c>
      <c r="O129" s="52">
        <v>324</v>
      </c>
      <c r="P129" s="81">
        <f>SUM(M129+O129)/(H129+J129)</f>
        <v>0.11203319502074689</v>
      </c>
      <c r="Q129" s="32" t="s">
        <v>273</v>
      </c>
      <c r="R129" s="28" t="s">
        <v>274</v>
      </c>
      <c r="S129" s="65">
        <f>SUM(H129*0.0765)</f>
        <v>163.404</v>
      </c>
      <c r="T129" s="69">
        <v>103.37</v>
      </c>
      <c r="U129" s="29" t="s">
        <v>150</v>
      </c>
      <c r="V129" s="82">
        <f>IF(S129="","",$P129*$S129)</f>
        <v>18.306672199170126</v>
      </c>
      <c r="W129" s="83">
        <f>IF(T129="","",$P129*$T129)</f>
        <v>11.580871369294607</v>
      </c>
      <c r="X129" s="29" t="s">
        <v>150</v>
      </c>
      <c r="Y129" s="78" t="s">
        <v>6</v>
      </c>
      <c r="Z129" s="10"/>
      <c r="AA129" s="31"/>
    </row>
    <row r="130" spans="1:27" s="7" customFormat="1" ht="33" customHeight="1" x14ac:dyDescent="0.2">
      <c r="A130" s="8">
        <v>37</v>
      </c>
      <c r="B130" s="4"/>
      <c r="C130" s="4"/>
      <c r="D130" s="9" t="s">
        <v>224</v>
      </c>
      <c r="E130" s="9" t="s">
        <v>271</v>
      </c>
      <c r="F130" s="59">
        <v>43979</v>
      </c>
      <c r="G130" s="66">
        <v>86.5</v>
      </c>
      <c r="H130" s="53">
        <v>1730</v>
      </c>
      <c r="I130" s="53">
        <v>6.5</v>
      </c>
      <c r="J130" s="63">
        <v>195</v>
      </c>
      <c r="K130" s="28" t="s">
        <v>141</v>
      </c>
      <c r="L130" s="66"/>
      <c r="M130" s="53"/>
      <c r="N130" s="52">
        <v>6.5</v>
      </c>
      <c r="O130" s="52">
        <v>195</v>
      </c>
      <c r="P130" s="81">
        <f>SUM(M130+O130)/(H130+J130)</f>
        <v>0.1012987012987013</v>
      </c>
      <c r="Q130" s="32" t="s">
        <v>273</v>
      </c>
      <c r="R130" s="28" t="s">
        <v>274</v>
      </c>
      <c r="S130" s="65">
        <f>SUM(H130*0.0765)</f>
        <v>132.345</v>
      </c>
      <c r="T130" s="69">
        <v>118.64</v>
      </c>
      <c r="U130" s="29" t="s">
        <v>150</v>
      </c>
      <c r="V130" s="82">
        <f>IF(S130="","",$P130*$S130)</f>
        <v>13.406376623376625</v>
      </c>
      <c r="W130" s="83">
        <f>IF(T130="","",$P130*$T130)</f>
        <v>12.018077922077923</v>
      </c>
      <c r="X130" s="29" t="s">
        <v>150</v>
      </c>
      <c r="Y130" s="78" t="s">
        <v>6</v>
      </c>
      <c r="Z130" s="10"/>
      <c r="AA130" s="31"/>
    </row>
    <row r="131" spans="1:27" s="7" customFormat="1" ht="33" customHeight="1" x14ac:dyDescent="0.2">
      <c r="A131" s="8">
        <v>37</v>
      </c>
      <c r="B131" s="4"/>
      <c r="C131" s="4"/>
      <c r="D131" s="9" t="s">
        <v>229</v>
      </c>
      <c r="E131" s="9" t="s">
        <v>271</v>
      </c>
      <c r="F131" s="59">
        <v>43979</v>
      </c>
      <c r="G131" s="66">
        <v>78.5</v>
      </c>
      <c r="H131" s="53">
        <v>1570</v>
      </c>
      <c r="I131" s="53">
        <v>9.5</v>
      </c>
      <c r="J131" s="63">
        <v>285</v>
      </c>
      <c r="K131" s="28" t="s">
        <v>141</v>
      </c>
      <c r="L131" s="66"/>
      <c r="M131" s="53"/>
      <c r="N131" s="52">
        <v>2.5</v>
      </c>
      <c r="O131" s="52">
        <v>75</v>
      </c>
      <c r="P131" s="81">
        <f>SUM(M131+O131)/(H131+J131)</f>
        <v>4.0431266846361183E-2</v>
      </c>
      <c r="Q131" s="32" t="s">
        <v>273</v>
      </c>
      <c r="R131" s="28" t="s">
        <v>274</v>
      </c>
      <c r="S131" s="65">
        <f>SUM(H131*0.0765)</f>
        <v>120.105</v>
      </c>
      <c r="T131" s="69">
        <v>162.31</v>
      </c>
      <c r="U131" s="29" t="s">
        <v>150</v>
      </c>
      <c r="V131" s="82">
        <f>IF(S131="","",$P131*$S131)</f>
        <v>4.8559973045822105</v>
      </c>
      <c r="W131" s="83">
        <f>IF(T131="","",$P131*$T131)</f>
        <v>6.5623989218328838</v>
      </c>
      <c r="X131" s="29" t="s">
        <v>150</v>
      </c>
      <c r="Y131" s="78" t="s">
        <v>6</v>
      </c>
      <c r="Z131" s="10"/>
      <c r="AA131" s="31"/>
    </row>
    <row r="132" spans="1:27" s="7" customFormat="1" ht="33" customHeight="1" x14ac:dyDescent="0.2">
      <c r="A132" s="8">
        <v>37</v>
      </c>
      <c r="B132" s="4"/>
      <c r="C132" s="4"/>
      <c r="D132" s="9" t="s">
        <v>231</v>
      </c>
      <c r="E132" s="9" t="s">
        <v>271</v>
      </c>
      <c r="F132" s="59">
        <v>43979</v>
      </c>
      <c r="G132" s="66">
        <v>79</v>
      </c>
      <c r="H132" s="53">
        <v>1422</v>
      </c>
      <c r="I132" s="53">
        <v>9</v>
      </c>
      <c r="J132" s="63">
        <v>243</v>
      </c>
      <c r="K132" s="28" t="s">
        <v>141</v>
      </c>
      <c r="L132" s="66"/>
      <c r="M132" s="53"/>
      <c r="N132" s="52">
        <v>9</v>
      </c>
      <c r="O132" s="52">
        <v>243</v>
      </c>
      <c r="P132" s="81">
        <f>SUM(M132+O132)/(H132+J132)</f>
        <v>0.14594594594594595</v>
      </c>
      <c r="Q132" s="32" t="s">
        <v>273</v>
      </c>
      <c r="R132" s="28" t="s">
        <v>274</v>
      </c>
      <c r="S132" s="65">
        <f>SUM(H132*0.0765)</f>
        <v>108.783</v>
      </c>
      <c r="T132" s="69"/>
      <c r="U132" s="29" t="s">
        <v>150</v>
      </c>
      <c r="V132" s="82">
        <f>IF(S132="","",$P132*$S132)</f>
        <v>15.876437837837839</v>
      </c>
      <c r="W132" s="83" t="str">
        <f>IF(T132="","",$P132*$T132)</f>
        <v/>
      </c>
      <c r="X132" s="29" t="s">
        <v>150</v>
      </c>
      <c r="Y132" s="78" t="s">
        <v>6</v>
      </c>
      <c r="Z132" s="10"/>
      <c r="AA132" s="31"/>
    </row>
    <row r="133" spans="1:27" s="7" customFormat="1" ht="33" customHeight="1" x14ac:dyDescent="0.2">
      <c r="A133" s="8">
        <v>37</v>
      </c>
      <c r="B133" s="4"/>
      <c r="C133" s="4"/>
      <c r="D133" s="9" t="s">
        <v>232</v>
      </c>
      <c r="E133" s="9" t="s">
        <v>271</v>
      </c>
      <c r="F133" s="59">
        <v>43979</v>
      </c>
      <c r="G133" s="66">
        <v>102.75</v>
      </c>
      <c r="H133" s="53">
        <v>2055</v>
      </c>
      <c r="I133" s="53">
        <v>34.75</v>
      </c>
      <c r="J133" s="63">
        <v>1042.4000000000001</v>
      </c>
      <c r="K133" s="28" t="s">
        <v>141</v>
      </c>
      <c r="L133" s="66"/>
      <c r="M133" s="53"/>
      <c r="N133" s="52">
        <v>22.75</v>
      </c>
      <c r="O133" s="52">
        <v>682.5</v>
      </c>
      <c r="P133" s="81">
        <f>SUM(M133+O133)/(H133+J133)</f>
        <v>0.22034609672628655</v>
      </c>
      <c r="Q133" s="32" t="s">
        <v>273</v>
      </c>
      <c r="R133" s="28" t="s">
        <v>274</v>
      </c>
      <c r="S133" s="65">
        <f>SUM(H133*0.0765)</f>
        <v>157.20750000000001</v>
      </c>
      <c r="T133" s="69">
        <v>43.08</v>
      </c>
      <c r="U133" s="29" t="s">
        <v>150</v>
      </c>
      <c r="V133" s="82">
        <f>IF(S133="","",$P133*$S133)</f>
        <v>34.640059001097697</v>
      </c>
      <c r="W133" s="83">
        <f>IF(T133="","",$P133*$T133)</f>
        <v>9.4925098469684244</v>
      </c>
      <c r="X133" s="29" t="s">
        <v>150</v>
      </c>
      <c r="Y133" s="78" t="s">
        <v>6</v>
      </c>
      <c r="Z133" s="10"/>
      <c r="AA133" s="31"/>
    </row>
    <row r="134" spans="1:27" s="7" customFormat="1" ht="33" customHeight="1" x14ac:dyDescent="0.2">
      <c r="A134" s="8">
        <v>37</v>
      </c>
      <c r="B134" s="4"/>
      <c r="C134" s="4"/>
      <c r="D134" s="9" t="s">
        <v>233</v>
      </c>
      <c r="E134" s="9" t="s">
        <v>271</v>
      </c>
      <c r="F134" s="59">
        <v>43979</v>
      </c>
      <c r="G134" s="66">
        <v>87.25</v>
      </c>
      <c r="H134" s="53">
        <v>1755</v>
      </c>
      <c r="I134" s="53">
        <v>7.75</v>
      </c>
      <c r="J134" s="63">
        <v>232.5</v>
      </c>
      <c r="K134" s="28" t="s">
        <v>141</v>
      </c>
      <c r="L134" s="66"/>
      <c r="M134" s="53"/>
      <c r="N134" s="52">
        <v>5.75</v>
      </c>
      <c r="O134" s="52">
        <v>172.5</v>
      </c>
      <c r="P134" s="81">
        <f>SUM(M134+O134)/(H134+J134)</f>
        <v>8.6792452830188674E-2</v>
      </c>
      <c r="Q134" s="32" t="s">
        <v>273</v>
      </c>
      <c r="R134" s="28" t="s">
        <v>274</v>
      </c>
      <c r="S134" s="65">
        <f>SUM(H134*0.0765)</f>
        <v>134.25749999999999</v>
      </c>
      <c r="T134" s="69">
        <v>75.72</v>
      </c>
      <c r="U134" s="29" t="s">
        <v>150</v>
      </c>
      <c r="V134" s="82">
        <f>IF(S134="","",$P134*$S134)</f>
        <v>11.652537735849055</v>
      </c>
      <c r="W134" s="83">
        <f>IF(T134="","",$P134*$T134)</f>
        <v>6.5719245283018859</v>
      </c>
      <c r="X134" s="29" t="s">
        <v>150</v>
      </c>
      <c r="Y134" s="78" t="s">
        <v>6</v>
      </c>
      <c r="Z134" s="10"/>
      <c r="AA134" s="31"/>
    </row>
    <row r="135" spans="1:27" s="7" customFormat="1" ht="33" customHeight="1" x14ac:dyDescent="0.25">
      <c r="A135" s="8">
        <v>37</v>
      </c>
      <c r="B135" s="4"/>
      <c r="C135" s="4"/>
      <c r="D135" s="9" t="s">
        <v>237</v>
      </c>
      <c r="E135" s="9" t="s">
        <v>271</v>
      </c>
      <c r="F135" s="59" t="s">
        <v>148</v>
      </c>
      <c r="G135" s="66">
        <v>479.5</v>
      </c>
      <c r="H135" s="53">
        <v>8631</v>
      </c>
      <c r="I135" s="53"/>
      <c r="J135" s="63"/>
      <c r="K135" s="28" t="s">
        <v>141</v>
      </c>
      <c r="L135" s="66">
        <v>124.5</v>
      </c>
      <c r="M135" s="53">
        <v>2241</v>
      </c>
      <c r="N135" s="52"/>
      <c r="O135" s="52"/>
      <c r="P135" s="81">
        <f>SUM(M135+O135)/(H135+J135)</f>
        <v>0.25964546402502608</v>
      </c>
      <c r="Q135" s="32" t="s">
        <v>272</v>
      </c>
      <c r="R135" s="28" t="s">
        <v>274</v>
      </c>
      <c r="S135" s="65">
        <f>SUM(H135*0.0765)</f>
        <v>660.27149999999995</v>
      </c>
      <c r="T135" s="108">
        <v>1380.96</v>
      </c>
      <c r="U135" s="29" t="s">
        <v>150</v>
      </c>
      <c r="V135" s="82">
        <f>IF(S135="","",$P135*$S135)</f>
        <v>171.4365</v>
      </c>
      <c r="W135" s="83">
        <f>IF(T135="","",$P135*$T135)</f>
        <v>358.56000000000006</v>
      </c>
      <c r="X135" s="29" t="s">
        <v>150</v>
      </c>
      <c r="Y135" s="78" t="s">
        <v>6</v>
      </c>
      <c r="Z135" s="10"/>
      <c r="AA135" s="31"/>
    </row>
    <row r="136" spans="1:27" s="7" customFormat="1" ht="33" customHeight="1" x14ac:dyDescent="0.25">
      <c r="A136" s="8">
        <v>37</v>
      </c>
      <c r="B136" s="4"/>
      <c r="C136" s="4"/>
      <c r="D136" s="9" t="s">
        <v>238</v>
      </c>
      <c r="E136" s="9" t="s">
        <v>271</v>
      </c>
      <c r="F136" s="59" t="s">
        <v>250</v>
      </c>
      <c r="G136" s="66">
        <v>164.5</v>
      </c>
      <c r="H136" s="53">
        <v>2961</v>
      </c>
      <c r="I136" s="53"/>
      <c r="J136" s="63"/>
      <c r="K136" s="28" t="s">
        <v>141</v>
      </c>
      <c r="L136" s="66">
        <v>44</v>
      </c>
      <c r="M136" s="53">
        <v>792</v>
      </c>
      <c r="N136" s="52"/>
      <c r="O136" s="52"/>
      <c r="P136" s="81">
        <f>SUM(M136+O136)/(H136+J136)</f>
        <v>0.26747720364741639</v>
      </c>
      <c r="Q136" s="32" t="s">
        <v>272</v>
      </c>
      <c r="R136" s="28" t="s">
        <v>274</v>
      </c>
      <c r="S136" s="65">
        <f>SUM(H136*0.0765)</f>
        <v>226.51650000000001</v>
      </c>
      <c r="T136" s="108">
        <v>473.76</v>
      </c>
      <c r="U136" s="29" t="s">
        <v>150</v>
      </c>
      <c r="V136" s="82">
        <f>IF(S136="","",$P136*$S136)</f>
        <v>60.588000000000001</v>
      </c>
      <c r="W136" s="83">
        <f>IF(T136="","",$P136*$T136)</f>
        <v>126.71999999999998</v>
      </c>
      <c r="X136" s="29" t="s">
        <v>150</v>
      </c>
      <c r="Y136" s="78" t="s">
        <v>6</v>
      </c>
      <c r="Z136" s="10"/>
      <c r="AA136" s="31"/>
    </row>
    <row r="137" spans="1:27" s="7" customFormat="1" ht="33" customHeight="1" x14ac:dyDescent="0.25">
      <c r="A137" s="8">
        <v>37</v>
      </c>
      <c r="B137" s="4"/>
      <c r="C137" s="4"/>
      <c r="D137" s="9" t="s">
        <v>211</v>
      </c>
      <c r="E137" s="9" t="s">
        <v>271</v>
      </c>
      <c r="F137" s="59" t="s">
        <v>251</v>
      </c>
      <c r="G137" s="66">
        <v>425.75</v>
      </c>
      <c r="H137" s="53">
        <v>9366.5</v>
      </c>
      <c r="I137" s="53"/>
      <c r="J137" s="63"/>
      <c r="K137" s="28" t="s">
        <v>141</v>
      </c>
      <c r="L137" s="66">
        <v>6</v>
      </c>
      <c r="M137" s="53">
        <v>132</v>
      </c>
      <c r="N137" s="52"/>
      <c r="O137" s="52"/>
      <c r="P137" s="81">
        <f>SUM(M137+O137)/(H137+J137)</f>
        <v>1.4092777451556078E-2</v>
      </c>
      <c r="Q137" s="32" t="s">
        <v>272</v>
      </c>
      <c r="R137" s="28" t="s">
        <v>274</v>
      </c>
      <c r="S137" s="65">
        <f>SUM(H137*0.0765)</f>
        <v>716.53724999999997</v>
      </c>
      <c r="T137" s="108">
        <v>1498.64</v>
      </c>
      <c r="U137" s="29" t="s">
        <v>150</v>
      </c>
      <c r="V137" s="82">
        <f>IF(S137="","",$P137*$S137)</f>
        <v>10.098000000000001</v>
      </c>
      <c r="W137" s="83">
        <f>IF(T137="","",$P137*$T137)</f>
        <v>21.12</v>
      </c>
      <c r="X137" s="29" t="s">
        <v>150</v>
      </c>
      <c r="Y137" s="78" t="s">
        <v>6</v>
      </c>
      <c r="Z137" s="10"/>
      <c r="AA137" s="31"/>
    </row>
    <row r="138" spans="1:27" s="7" customFormat="1" ht="33" customHeight="1" x14ac:dyDescent="0.25">
      <c r="A138" s="8">
        <v>37</v>
      </c>
      <c r="B138" s="4"/>
      <c r="C138" s="4"/>
      <c r="D138" s="9" t="s">
        <v>239</v>
      </c>
      <c r="E138" s="9" t="s">
        <v>271</v>
      </c>
      <c r="F138" s="59" t="s">
        <v>252</v>
      </c>
      <c r="G138" s="66">
        <v>488.5</v>
      </c>
      <c r="H138" s="53">
        <v>9770</v>
      </c>
      <c r="I138" s="53"/>
      <c r="J138" s="63"/>
      <c r="K138" s="28" t="s">
        <v>141</v>
      </c>
      <c r="L138" s="66">
        <v>29</v>
      </c>
      <c r="M138" s="53">
        <v>580</v>
      </c>
      <c r="N138" s="52"/>
      <c r="O138" s="52"/>
      <c r="P138" s="81">
        <f>SUM(M138+O138)/(H138+J138)</f>
        <v>5.9365404298874103E-2</v>
      </c>
      <c r="Q138" s="32" t="s">
        <v>272</v>
      </c>
      <c r="R138" s="28" t="s">
        <v>274</v>
      </c>
      <c r="S138" s="65">
        <f>SUM(H138*0.0765)</f>
        <v>747.40499999999997</v>
      </c>
      <c r="T138" s="108">
        <v>3928.0310442708342</v>
      </c>
      <c r="U138" s="29" t="s">
        <v>150</v>
      </c>
      <c r="V138" s="82">
        <f>IF(S138="","",$P138*$S138)</f>
        <v>44.37</v>
      </c>
      <c r="W138" s="83">
        <f>IF(T138="","",$P138*$T138)</f>
        <v>233.18915104166672</v>
      </c>
      <c r="X138" s="29" t="s">
        <v>150</v>
      </c>
      <c r="Y138" s="78" t="s">
        <v>6</v>
      </c>
      <c r="Z138" s="10"/>
      <c r="AA138" s="31"/>
    </row>
    <row r="139" spans="1:27" s="7" customFormat="1" ht="33" customHeight="1" x14ac:dyDescent="0.25">
      <c r="A139" s="8">
        <v>37</v>
      </c>
      <c r="B139" s="4"/>
      <c r="C139" s="4"/>
      <c r="D139" s="9" t="s">
        <v>217</v>
      </c>
      <c r="E139" s="9" t="s">
        <v>271</v>
      </c>
      <c r="F139" s="59" t="s">
        <v>253</v>
      </c>
      <c r="G139" s="66">
        <v>186</v>
      </c>
      <c r="H139" s="53">
        <v>3348</v>
      </c>
      <c r="I139" s="53"/>
      <c r="J139" s="63"/>
      <c r="K139" s="28" t="s">
        <v>141</v>
      </c>
      <c r="L139" s="66">
        <v>48</v>
      </c>
      <c r="M139" s="53">
        <v>864</v>
      </c>
      <c r="N139" s="52"/>
      <c r="O139" s="52"/>
      <c r="P139" s="81">
        <f>SUM(M139+O139)/(H139+J139)</f>
        <v>0.25806451612903225</v>
      </c>
      <c r="Q139" s="32" t="s">
        <v>272</v>
      </c>
      <c r="R139" s="28" t="s">
        <v>274</v>
      </c>
      <c r="S139" s="65">
        <f>SUM(H139*0.0765)</f>
        <v>256.12200000000001</v>
      </c>
      <c r="T139" s="108">
        <v>535.67999999999995</v>
      </c>
      <c r="U139" s="29" t="s">
        <v>150</v>
      </c>
      <c r="V139" s="82">
        <f>IF(S139="","",$P139*$S139)</f>
        <v>66.096000000000004</v>
      </c>
      <c r="W139" s="83">
        <f>IF(T139="","",$P139*$T139)</f>
        <v>138.23999999999998</v>
      </c>
      <c r="X139" s="29" t="s">
        <v>150</v>
      </c>
      <c r="Y139" s="78" t="s">
        <v>6</v>
      </c>
      <c r="Z139" s="10"/>
      <c r="AA139" s="31"/>
    </row>
    <row r="140" spans="1:27" s="7" customFormat="1" ht="33" customHeight="1" x14ac:dyDescent="0.25">
      <c r="A140" s="8">
        <v>37</v>
      </c>
      <c r="B140" s="4"/>
      <c r="C140" s="4"/>
      <c r="D140" s="9" t="s">
        <v>218</v>
      </c>
      <c r="E140" s="9" t="s">
        <v>271</v>
      </c>
      <c r="F140" s="59" t="s">
        <v>254</v>
      </c>
      <c r="G140" s="66">
        <v>519.75</v>
      </c>
      <c r="H140" s="53">
        <v>9355.5</v>
      </c>
      <c r="I140" s="53"/>
      <c r="J140" s="63"/>
      <c r="K140" s="28" t="s">
        <v>141</v>
      </c>
      <c r="L140" s="66">
        <v>205.25</v>
      </c>
      <c r="M140" s="53">
        <v>3694.5</v>
      </c>
      <c r="N140" s="52"/>
      <c r="O140" s="52"/>
      <c r="P140" s="81">
        <f>SUM(M140+O140)/(H140+J140)</f>
        <v>0.39490139490139492</v>
      </c>
      <c r="Q140" s="32" t="s">
        <v>272</v>
      </c>
      <c r="R140" s="28" t="s">
        <v>274</v>
      </c>
      <c r="S140" s="65">
        <f>SUM(H140*0.0765)</f>
        <v>715.69574999999998</v>
      </c>
      <c r="T140" s="108">
        <v>1496.8799999999999</v>
      </c>
      <c r="U140" s="29" t="s">
        <v>150</v>
      </c>
      <c r="V140" s="82">
        <f>IF(S140="","",$P140*$S140)</f>
        <v>282.62925000000001</v>
      </c>
      <c r="W140" s="83">
        <f>IF(T140="","",$P140*$T140)</f>
        <v>591.12</v>
      </c>
      <c r="X140" s="29" t="s">
        <v>150</v>
      </c>
      <c r="Y140" s="78" t="s">
        <v>6</v>
      </c>
      <c r="Z140" s="10"/>
      <c r="AA140" s="31"/>
    </row>
    <row r="141" spans="1:27" s="7" customFormat="1" ht="33" customHeight="1" x14ac:dyDescent="0.25">
      <c r="A141" s="8">
        <v>37</v>
      </c>
      <c r="B141" s="4"/>
      <c r="C141" s="4"/>
      <c r="D141" s="9" t="s">
        <v>240</v>
      </c>
      <c r="E141" s="9" t="s">
        <v>271</v>
      </c>
      <c r="F141" s="59" t="s">
        <v>255</v>
      </c>
      <c r="G141" s="66">
        <v>139</v>
      </c>
      <c r="H141" s="53">
        <v>2502</v>
      </c>
      <c r="I141" s="53"/>
      <c r="J141" s="63"/>
      <c r="K141" s="28" t="s">
        <v>141</v>
      </c>
      <c r="L141" s="66">
        <v>96</v>
      </c>
      <c r="M141" s="53">
        <v>1728</v>
      </c>
      <c r="N141" s="52"/>
      <c r="O141" s="52"/>
      <c r="P141" s="81">
        <f>SUM(M141+O141)/(H141+J141)</f>
        <v>0.69064748201438853</v>
      </c>
      <c r="Q141" s="32" t="s">
        <v>272</v>
      </c>
      <c r="R141" s="28" t="s">
        <v>274</v>
      </c>
      <c r="S141" s="65">
        <f>SUM(H141*0.0765)</f>
        <v>191.40299999999999</v>
      </c>
      <c r="T141" s="108">
        <v>400.32</v>
      </c>
      <c r="U141" s="29" t="s">
        <v>150</v>
      </c>
      <c r="V141" s="82">
        <f>IF(S141="","",$P141*$S141)</f>
        <v>132.19200000000001</v>
      </c>
      <c r="W141" s="83">
        <f>IF(T141="","",$P141*$T141)</f>
        <v>276.48</v>
      </c>
      <c r="X141" s="29" t="s">
        <v>150</v>
      </c>
      <c r="Y141" s="78" t="s">
        <v>6</v>
      </c>
      <c r="Z141" s="10"/>
      <c r="AA141" s="31"/>
    </row>
    <row r="142" spans="1:27" s="7" customFormat="1" ht="33" customHeight="1" x14ac:dyDescent="0.25">
      <c r="A142" s="8">
        <v>37</v>
      </c>
      <c r="B142" s="4"/>
      <c r="C142" s="4"/>
      <c r="D142" s="9" t="s">
        <v>241</v>
      </c>
      <c r="E142" s="9" t="s">
        <v>271</v>
      </c>
      <c r="F142" s="59" t="s">
        <v>256</v>
      </c>
      <c r="G142" s="66">
        <v>509.75</v>
      </c>
      <c r="H142" s="53">
        <v>9175.5</v>
      </c>
      <c r="I142" s="53"/>
      <c r="J142" s="63"/>
      <c r="K142" s="28" t="s">
        <v>141</v>
      </c>
      <c r="L142" s="66">
        <v>125</v>
      </c>
      <c r="M142" s="53">
        <v>2250</v>
      </c>
      <c r="N142" s="52"/>
      <c r="O142" s="52"/>
      <c r="P142" s="81">
        <f>SUM(M142+O142)/(H142+J142)</f>
        <v>0.24521824423737126</v>
      </c>
      <c r="Q142" s="32" t="s">
        <v>272</v>
      </c>
      <c r="R142" s="28" t="s">
        <v>274</v>
      </c>
      <c r="S142" s="65">
        <f>SUM(H142*0.0765)</f>
        <v>701.92574999999999</v>
      </c>
      <c r="T142" s="108">
        <v>1468.08</v>
      </c>
      <c r="U142" s="29" t="s">
        <v>150</v>
      </c>
      <c r="V142" s="82">
        <f>IF(S142="","",$P142*$S142)</f>
        <v>172.125</v>
      </c>
      <c r="W142" s="83">
        <f>IF(T142="","",$P142*$T142)</f>
        <v>360</v>
      </c>
      <c r="X142" s="29" t="s">
        <v>150</v>
      </c>
      <c r="Y142" s="78" t="s">
        <v>6</v>
      </c>
      <c r="Z142" s="10"/>
      <c r="AA142" s="31"/>
    </row>
    <row r="143" spans="1:27" s="7" customFormat="1" ht="33" customHeight="1" x14ac:dyDescent="0.25">
      <c r="A143" s="8">
        <v>37</v>
      </c>
      <c r="B143" s="4"/>
      <c r="C143" s="4"/>
      <c r="D143" s="9" t="s">
        <v>242</v>
      </c>
      <c r="E143" s="9" t="s">
        <v>271</v>
      </c>
      <c r="F143" s="59" t="s">
        <v>257</v>
      </c>
      <c r="G143" s="66">
        <v>162</v>
      </c>
      <c r="H143" s="53">
        <v>2916</v>
      </c>
      <c r="I143" s="53"/>
      <c r="J143" s="63"/>
      <c r="K143" s="28" t="s">
        <v>141</v>
      </c>
      <c r="L143" s="66">
        <v>99</v>
      </c>
      <c r="M143" s="53">
        <v>1782</v>
      </c>
      <c r="N143" s="52"/>
      <c r="O143" s="52"/>
      <c r="P143" s="81">
        <f>SUM(M143+O143)/(H143+J143)</f>
        <v>0.61111111111111116</v>
      </c>
      <c r="Q143" s="32" t="s">
        <v>272</v>
      </c>
      <c r="R143" s="28" t="s">
        <v>274</v>
      </c>
      <c r="S143" s="65">
        <f>SUM(H143*0.0765)</f>
        <v>223.07399999999998</v>
      </c>
      <c r="T143" s="108">
        <v>466.56</v>
      </c>
      <c r="U143" s="29" t="s">
        <v>150</v>
      </c>
      <c r="V143" s="82">
        <f>IF(S143="","",$P143*$S143)</f>
        <v>136.32300000000001</v>
      </c>
      <c r="W143" s="83">
        <f>IF(T143="","",$P143*$T143)</f>
        <v>285.12</v>
      </c>
      <c r="X143" s="29" t="s">
        <v>150</v>
      </c>
      <c r="Y143" s="78" t="s">
        <v>6</v>
      </c>
      <c r="Z143" s="10"/>
      <c r="AA143" s="31"/>
    </row>
    <row r="144" spans="1:27" s="7" customFormat="1" ht="33" customHeight="1" x14ac:dyDescent="0.25">
      <c r="A144" s="8">
        <v>37</v>
      </c>
      <c r="B144" s="4"/>
      <c r="C144" s="4"/>
      <c r="D144" s="9" t="s">
        <v>221</v>
      </c>
      <c r="E144" s="9" t="s">
        <v>271</v>
      </c>
      <c r="F144" s="59" t="s">
        <v>258</v>
      </c>
      <c r="G144" s="66">
        <v>533.5</v>
      </c>
      <c r="H144" s="53">
        <v>12804</v>
      </c>
      <c r="I144" s="53"/>
      <c r="J144" s="63"/>
      <c r="K144" s="28" t="s">
        <v>141</v>
      </c>
      <c r="L144" s="66">
        <v>46.5</v>
      </c>
      <c r="M144" s="53">
        <v>1116</v>
      </c>
      <c r="N144" s="52"/>
      <c r="O144" s="52"/>
      <c r="P144" s="81">
        <f>SUM(M144+O144)/(H144+J144)</f>
        <v>8.7160262417994377E-2</v>
      </c>
      <c r="Q144" s="32" t="s">
        <v>272</v>
      </c>
      <c r="R144" s="28" t="s">
        <v>274</v>
      </c>
      <c r="S144" s="65">
        <f>SUM(H144*0.0765)</f>
        <v>979.50599999999997</v>
      </c>
      <c r="T144" s="108">
        <v>4803.2950052083334</v>
      </c>
      <c r="U144" s="29" t="s">
        <v>150</v>
      </c>
      <c r="V144" s="82">
        <f>IF(S144="","",$P144*$S144)</f>
        <v>85.373999999999995</v>
      </c>
      <c r="W144" s="83">
        <f>IF(T144="","",$P144*$T144)</f>
        <v>418.65645312499998</v>
      </c>
      <c r="X144" s="29" t="s">
        <v>150</v>
      </c>
      <c r="Y144" s="78" t="s">
        <v>6</v>
      </c>
      <c r="Z144" s="10"/>
      <c r="AA144" s="31"/>
    </row>
    <row r="145" spans="1:27" s="7" customFormat="1" ht="33" customHeight="1" x14ac:dyDescent="0.25">
      <c r="A145" s="8">
        <v>37</v>
      </c>
      <c r="B145" s="4"/>
      <c r="C145" s="4"/>
      <c r="D145" s="9" t="s">
        <v>243</v>
      </c>
      <c r="E145" s="9" t="s">
        <v>271</v>
      </c>
      <c r="F145" s="59" t="s">
        <v>259</v>
      </c>
      <c r="G145" s="66">
        <v>55</v>
      </c>
      <c r="H145" s="53">
        <v>880</v>
      </c>
      <c r="I145" s="53"/>
      <c r="J145" s="63"/>
      <c r="K145" s="28" t="s">
        <v>141</v>
      </c>
      <c r="L145" s="66">
        <v>18</v>
      </c>
      <c r="M145" s="53">
        <v>288</v>
      </c>
      <c r="N145" s="52"/>
      <c r="O145" s="52"/>
      <c r="P145" s="81">
        <f>SUM(M145+O145)/(H145+J145)</f>
        <v>0.32727272727272727</v>
      </c>
      <c r="Q145" s="32" t="s">
        <v>272</v>
      </c>
      <c r="R145" s="28" t="s">
        <v>274</v>
      </c>
      <c r="S145" s="65">
        <f>SUM(H145*0.0765)</f>
        <v>67.319999999999993</v>
      </c>
      <c r="T145" s="108">
        <v>140.80000000000001</v>
      </c>
      <c r="U145" s="29" t="s">
        <v>150</v>
      </c>
      <c r="V145" s="82">
        <f>IF(S145="","",$P145*$S145)</f>
        <v>22.031999999999996</v>
      </c>
      <c r="W145" s="83">
        <f>IF(T145="","",$P145*$T145)</f>
        <v>46.080000000000005</v>
      </c>
      <c r="X145" s="29" t="s">
        <v>150</v>
      </c>
      <c r="Y145" s="78" t="s">
        <v>6</v>
      </c>
      <c r="Z145" s="10"/>
      <c r="AA145" s="31"/>
    </row>
    <row r="146" spans="1:27" s="7" customFormat="1" ht="33" customHeight="1" x14ac:dyDescent="0.25">
      <c r="A146" s="8">
        <v>37</v>
      </c>
      <c r="B146" s="4"/>
      <c r="C146" s="4"/>
      <c r="D146" s="9" t="s">
        <v>244</v>
      </c>
      <c r="E146" s="9" t="s">
        <v>271</v>
      </c>
      <c r="F146" s="59" t="s">
        <v>260</v>
      </c>
      <c r="G146" s="66">
        <v>162</v>
      </c>
      <c r="H146" s="53">
        <v>2916</v>
      </c>
      <c r="I146" s="53"/>
      <c r="J146" s="63"/>
      <c r="K146" s="28" t="s">
        <v>141</v>
      </c>
      <c r="L146" s="66">
        <v>66</v>
      </c>
      <c r="M146" s="53">
        <v>1188</v>
      </c>
      <c r="N146" s="52"/>
      <c r="O146" s="52"/>
      <c r="P146" s="81">
        <f>SUM(M146+O146)/(H146+J146)</f>
        <v>0.40740740740740738</v>
      </c>
      <c r="Q146" s="32" t="s">
        <v>272</v>
      </c>
      <c r="R146" s="28" t="s">
        <v>274</v>
      </c>
      <c r="S146" s="65">
        <f>SUM(H146*0.0765)</f>
        <v>223.07399999999998</v>
      </c>
      <c r="T146" s="108">
        <v>466.56</v>
      </c>
      <c r="U146" s="29" t="s">
        <v>150</v>
      </c>
      <c r="V146" s="82">
        <f>IF(S146="","",$P146*$S146)</f>
        <v>90.881999999999991</v>
      </c>
      <c r="W146" s="83">
        <f>IF(T146="","",$P146*$T146)</f>
        <v>190.07999999999998</v>
      </c>
      <c r="X146" s="29" t="s">
        <v>150</v>
      </c>
      <c r="Y146" s="78" t="s">
        <v>6</v>
      </c>
      <c r="Z146" s="10"/>
      <c r="AA146" s="31"/>
    </row>
    <row r="147" spans="1:27" s="7" customFormat="1" ht="33" customHeight="1" x14ac:dyDescent="0.25">
      <c r="A147" s="8">
        <v>37</v>
      </c>
      <c r="B147" s="4"/>
      <c r="C147" s="4"/>
      <c r="D147" s="9" t="s">
        <v>224</v>
      </c>
      <c r="E147" s="9" t="s">
        <v>271</v>
      </c>
      <c r="F147" s="59" t="s">
        <v>261</v>
      </c>
      <c r="G147" s="66">
        <v>529</v>
      </c>
      <c r="H147" s="53">
        <v>10580</v>
      </c>
      <c r="I147" s="53"/>
      <c r="J147" s="63"/>
      <c r="K147" s="28" t="s">
        <v>141</v>
      </c>
      <c r="L147" s="66">
        <v>50</v>
      </c>
      <c r="M147" s="53">
        <v>1000</v>
      </c>
      <c r="N147" s="52"/>
      <c r="O147" s="52"/>
      <c r="P147" s="81">
        <f>SUM(M147+O147)/(H147+J147)</f>
        <v>9.4517958412098299E-2</v>
      </c>
      <c r="Q147" s="32" t="s">
        <v>272</v>
      </c>
      <c r="R147" s="28" t="s">
        <v>274</v>
      </c>
      <c r="S147" s="65">
        <f>SUM(H147*0.0765)</f>
        <v>809.37</v>
      </c>
      <c r="T147" s="108">
        <v>4253.6917552083341</v>
      </c>
      <c r="U147" s="29" t="s">
        <v>150</v>
      </c>
      <c r="V147" s="82">
        <f>IF(S147="","",$P147*$S147)</f>
        <v>76.5</v>
      </c>
      <c r="W147" s="83">
        <f>IF(T147="","",$P147*$T147)</f>
        <v>402.05026041666673</v>
      </c>
      <c r="X147" s="29" t="s">
        <v>150</v>
      </c>
      <c r="Y147" s="78" t="s">
        <v>6</v>
      </c>
      <c r="Z147" s="10"/>
      <c r="AA147" s="31"/>
    </row>
    <row r="148" spans="1:27" s="7" customFormat="1" ht="33" customHeight="1" x14ac:dyDescent="0.25">
      <c r="A148" s="8">
        <v>37</v>
      </c>
      <c r="B148" s="4"/>
      <c r="C148" s="4"/>
      <c r="D148" s="9" t="s">
        <v>245</v>
      </c>
      <c r="E148" s="9" t="s">
        <v>271</v>
      </c>
      <c r="F148" s="59" t="s">
        <v>262</v>
      </c>
      <c r="G148" s="66">
        <v>146.25</v>
      </c>
      <c r="H148" s="53">
        <v>2632.5</v>
      </c>
      <c r="I148" s="53"/>
      <c r="J148" s="63"/>
      <c r="K148" s="28" t="s">
        <v>141</v>
      </c>
      <c r="L148" s="66">
        <v>18</v>
      </c>
      <c r="M148" s="53">
        <v>324</v>
      </c>
      <c r="N148" s="52"/>
      <c r="O148" s="52"/>
      <c r="P148" s="81">
        <f>SUM(M148+O148)/(H148+J148)</f>
        <v>0.12307692307692308</v>
      </c>
      <c r="Q148" s="32" t="s">
        <v>272</v>
      </c>
      <c r="R148" s="28" t="s">
        <v>274</v>
      </c>
      <c r="S148" s="65">
        <f>SUM(H148*0.0765)</f>
        <v>201.38624999999999</v>
      </c>
      <c r="T148" s="108">
        <v>421.2</v>
      </c>
      <c r="U148" s="29" t="s">
        <v>150</v>
      </c>
      <c r="V148" s="82">
        <f>IF(S148="","",$P148*$S148)</f>
        <v>24.786000000000001</v>
      </c>
      <c r="W148" s="83">
        <f>IF(T148="","",$P148*$T148)</f>
        <v>51.84</v>
      </c>
      <c r="X148" s="29" t="s">
        <v>150</v>
      </c>
      <c r="Y148" s="78" t="s">
        <v>6</v>
      </c>
      <c r="Z148" s="10"/>
      <c r="AA148" s="31"/>
    </row>
    <row r="149" spans="1:27" s="7" customFormat="1" ht="33" customHeight="1" x14ac:dyDescent="0.25">
      <c r="A149" s="8">
        <v>37</v>
      </c>
      <c r="B149" s="4"/>
      <c r="C149" s="4"/>
      <c r="D149" s="9" t="s">
        <v>246</v>
      </c>
      <c r="E149" s="9" t="s">
        <v>271</v>
      </c>
      <c r="F149" s="59" t="s">
        <v>263</v>
      </c>
      <c r="G149" s="66">
        <v>84</v>
      </c>
      <c r="H149" s="53">
        <v>1344</v>
      </c>
      <c r="I149" s="53"/>
      <c r="J149" s="63"/>
      <c r="K149" s="28" t="s">
        <v>141</v>
      </c>
      <c r="L149" s="66">
        <v>24</v>
      </c>
      <c r="M149" s="53">
        <v>384</v>
      </c>
      <c r="N149" s="52"/>
      <c r="O149" s="52"/>
      <c r="P149" s="81">
        <f>SUM(M149+O149)/(H149+J149)</f>
        <v>0.2857142857142857</v>
      </c>
      <c r="Q149" s="32" t="s">
        <v>272</v>
      </c>
      <c r="R149" s="28" t="s">
        <v>274</v>
      </c>
      <c r="S149" s="65">
        <f>SUM(H149*0.0765)</f>
        <v>102.816</v>
      </c>
      <c r="T149" s="108">
        <v>215.04</v>
      </c>
      <c r="U149" s="29" t="s">
        <v>150</v>
      </c>
      <c r="V149" s="82">
        <f>IF(S149="","",$P149*$S149)</f>
        <v>29.375999999999998</v>
      </c>
      <c r="W149" s="83">
        <f>IF(T149="","",$P149*$T149)</f>
        <v>61.44</v>
      </c>
      <c r="X149" s="29" t="s">
        <v>150</v>
      </c>
      <c r="Y149" s="78" t="s">
        <v>6</v>
      </c>
      <c r="Z149" s="10"/>
      <c r="AA149" s="31"/>
    </row>
    <row r="150" spans="1:27" s="7" customFormat="1" ht="33" customHeight="1" x14ac:dyDescent="0.25">
      <c r="A150" s="8">
        <v>37</v>
      </c>
      <c r="B150" s="4"/>
      <c r="C150" s="4"/>
      <c r="D150" s="9" t="s">
        <v>247</v>
      </c>
      <c r="E150" s="9" t="s">
        <v>271</v>
      </c>
      <c r="F150" s="59" t="s">
        <v>264</v>
      </c>
      <c r="G150" s="66">
        <v>84</v>
      </c>
      <c r="H150" s="53">
        <v>1512</v>
      </c>
      <c r="I150" s="53"/>
      <c r="J150" s="63"/>
      <c r="K150" s="28" t="s">
        <v>141</v>
      </c>
      <c r="L150" s="66">
        <v>16</v>
      </c>
      <c r="M150" s="53">
        <v>288</v>
      </c>
      <c r="N150" s="52"/>
      <c r="O150" s="52"/>
      <c r="P150" s="81">
        <f>SUM(M150+O150)/(H150+J150)</f>
        <v>0.19047619047619047</v>
      </c>
      <c r="Q150" s="32" t="s">
        <v>272</v>
      </c>
      <c r="R150" s="28" t="s">
        <v>274</v>
      </c>
      <c r="S150" s="65">
        <f>SUM(H150*0.0765)</f>
        <v>115.66799999999999</v>
      </c>
      <c r="T150" s="108">
        <v>241.92</v>
      </c>
      <c r="U150" s="29" t="s">
        <v>150</v>
      </c>
      <c r="V150" s="82">
        <f>IF(S150="","",$P150*$S150)</f>
        <v>22.031999999999996</v>
      </c>
      <c r="W150" s="83">
        <f>IF(T150="","",$P150*$T150)</f>
        <v>46.08</v>
      </c>
      <c r="X150" s="29" t="s">
        <v>150</v>
      </c>
      <c r="Y150" s="78" t="s">
        <v>6</v>
      </c>
      <c r="Z150" s="10"/>
      <c r="AA150" s="31"/>
    </row>
    <row r="151" spans="1:27" s="7" customFormat="1" ht="33" customHeight="1" x14ac:dyDescent="0.25">
      <c r="A151" s="8">
        <v>37</v>
      </c>
      <c r="B151" s="4"/>
      <c r="C151" s="4"/>
      <c r="D151" s="9" t="s">
        <v>248</v>
      </c>
      <c r="E151" s="9" t="s">
        <v>271</v>
      </c>
      <c r="F151" s="59" t="s">
        <v>265</v>
      </c>
      <c r="G151" s="66">
        <v>398.75</v>
      </c>
      <c r="H151" s="53">
        <v>8772.5</v>
      </c>
      <c r="I151" s="53"/>
      <c r="J151" s="63"/>
      <c r="K151" s="28" t="s">
        <v>141</v>
      </c>
      <c r="L151" s="66">
        <v>12</v>
      </c>
      <c r="M151" s="53">
        <v>264</v>
      </c>
      <c r="N151" s="52"/>
      <c r="O151" s="52"/>
      <c r="P151" s="81">
        <f>SUM(M151+O151)/(H151+J151)</f>
        <v>3.0094043887147336E-2</v>
      </c>
      <c r="Q151" s="32" t="s">
        <v>272</v>
      </c>
      <c r="R151" s="28" t="s">
        <v>274</v>
      </c>
      <c r="S151" s="65">
        <f>SUM(H151*0.0765)</f>
        <v>671.09624999999994</v>
      </c>
      <c r="T151" s="108">
        <v>3312.2625651041667</v>
      </c>
      <c r="U151" s="29" t="s">
        <v>150</v>
      </c>
      <c r="V151" s="82">
        <f>IF(S151="","",$P151*$S151)</f>
        <v>20.195999999999998</v>
      </c>
      <c r="W151" s="83">
        <f>IF(T151="","",$P151*$T151)</f>
        <v>99.679375000000007</v>
      </c>
      <c r="X151" s="29" t="s">
        <v>150</v>
      </c>
      <c r="Y151" s="78" t="s">
        <v>6</v>
      </c>
      <c r="Z151" s="10"/>
      <c r="AA151" s="31"/>
    </row>
    <row r="152" spans="1:27" s="7" customFormat="1" ht="33" customHeight="1" x14ac:dyDescent="0.25">
      <c r="A152" s="8">
        <v>37</v>
      </c>
      <c r="B152" s="4"/>
      <c r="C152" s="4"/>
      <c r="D152" s="9" t="s">
        <v>229</v>
      </c>
      <c r="E152" s="9" t="s">
        <v>271</v>
      </c>
      <c r="F152" s="59" t="s">
        <v>266</v>
      </c>
      <c r="G152" s="66">
        <v>464.75</v>
      </c>
      <c r="H152" s="53">
        <v>20</v>
      </c>
      <c r="I152" s="53"/>
      <c r="J152" s="63"/>
      <c r="K152" s="28" t="s">
        <v>141</v>
      </c>
      <c r="L152" s="66">
        <v>40.5</v>
      </c>
      <c r="M152" s="53">
        <v>810</v>
      </c>
      <c r="N152" s="52"/>
      <c r="O152" s="52"/>
      <c r="P152" s="81">
        <f>SUM(M152+O152)/(H152+J152)</f>
        <v>40.5</v>
      </c>
      <c r="Q152" s="32" t="s">
        <v>272</v>
      </c>
      <c r="R152" s="28" t="s">
        <v>274</v>
      </c>
      <c r="S152" s="65">
        <f>SUM(H152*0.0765)</f>
        <v>1.53</v>
      </c>
      <c r="T152" s="108">
        <v>1487.2</v>
      </c>
      <c r="U152" s="29" t="s">
        <v>150</v>
      </c>
      <c r="V152" s="82">
        <f>IF(S152="","",$P152*$S152)</f>
        <v>61.965000000000003</v>
      </c>
      <c r="W152" s="83">
        <f>IF(T152="","",$P152*$T152)</f>
        <v>60231.6</v>
      </c>
      <c r="X152" s="29" t="s">
        <v>150</v>
      </c>
      <c r="Y152" s="78" t="s">
        <v>6</v>
      </c>
      <c r="Z152" s="10"/>
      <c r="AA152" s="31"/>
    </row>
    <row r="153" spans="1:27" s="7" customFormat="1" ht="33" customHeight="1" x14ac:dyDescent="0.25">
      <c r="A153" s="8">
        <v>37</v>
      </c>
      <c r="B153" s="4"/>
      <c r="C153" s="4"/>
      <c r="D153" s="9" t="s">
        <v>231</v>
      </c>
      <c r="E153" s="9" t="s">
        <v>271</v>
      </c>
      <c r="F153" s="59" t="s">
        <v>267</v>
      </c>
      <c r="G153" s="66">
        <v>380.25</v>
      </c>
      <c r="H153" s="53">
        <v>6844.5</v>
      </c>
      <c r="I153" s="53"/>
      <c r="J153" s="63"/>
      <c r="K153" s="28" t="s">
        <v>141</v>
      </c>
      <c r="L153" s="66">
        <v>46</v>
      </c>
      <c r="M153" s="53">
        <v>828</v>
      </c>
      <c r="N153" s="52"/>
      <c r="O153" s="52"/>
      <c r="P153" s="81">
        <f>SUM(M153+O153)/(H153+J153)</f>
        <v>0.12097304404996713</v>
      </c>
      <c r="Q153" s="32" t="s">
        <v>272</v>
      </c>
      <c r="R153" s="28" t="s">
        <v>274</v>
      </c>
      <c r="S153" s="65">
        <f>SUM(H153*0.0765)</f>
        <v>523.60424999999998</v>
      </c>
      <c r="T153" s="108">
        <v>1095.1199999999999</v>
      </c>
      <c r="U153" s="29" t="s">
        <v>150</v>
      </c>
      <c r="V153" s="82">
        <f>IF(S153="","",$P153*$S153)</f>
        <v>63.341999999999999</v>
      </c>
      <c r="W153" s="83">
        <f>IF(T153="","",$P153*$T153)</f>
        <v>132.47999999999999</v>
      </c>
      <c r="X153" s="29" t="s">
        <v>150</v>
      </c>
      <c r="Y153" s="78" t="s">
        <v>6</v>
      </c>
      <c r="Z153" s="10"/>
      <c r="AA153" s="31"/>
    </row>
    <row r="154" spans="1:27" s="7" customFormat="1" ht="33" customHeight="1" x14ac:dyDescent="0.25">
      <c r="A154" s="8">
        <v>37</v>
      </c>
      <c r="B154" s="4"/>
      <c r="C154" s="4"/>
      <c r="D154" s="9" t="s">
        <v>232</v>
      </c>
      <c r="E154" s="9" t="s">
        <v>271</v>
      </c>
      <c r="F154" s="59" t="s">
        <v>268</v>
      </c>
      <c r="G154" s="66">
        <v>594.75</v>
      </c>
      <c r="H154" s="53">
        <v>11895</v>
      </c>
      <c r="I154" s="53"/>
      <c r="J154" s="63"/>
      <c r="K154" s="28" t="s">
        <v>141</v>
      </c>
      <c r="L154" s="66">
        <v>34.5</v>
      </c>
      <c r="M154" s="53">
        <v>690</v>
      </c>
      <c r="N154" s="52"/>
      <c r="O154" s="52"/>
      <c r="P154" s="81">
        <f>SUM(M154+O154)/(H154+J154)</f>
        <v>5.8007566204287514E-2</v>
      </c>
      <c r="Q154" s="32" t="s">
        <v>272</v>
      </c>
      <c r="R154" s="28" t="s">
        <v>274</v>
      </c>
      <c r="S154" s="65">
        <f>SUM(H154*0.0765)</f>
        <v>909.96749999999997</v>
      </c>
      <c r="T154" s="108">
        <v>5009.0061835937504</v>
      </c>
      <c r="U154" s="29" t="s">
        <v>150</v>
      </c>
      <c r="V154" s="82">
        <f>IF(S154="","",$P154*$S154)</f>
        <v>52.784999999999997</v>
      </c>
      <c r="W154" s="83">
        <f>IF(T154="","",$P154*$T154)</f>
        <v>290.56025781250003</v>
      </c>
      <c r="X154" s="29" t="s">
        <v>150</v>
      </c>
      <c r="Y154" s="78" t="s">
        <v>6</v>
      </c>
      <c r="Z154" s="10"/>
      <c r="AA154" s="31"/>
    </row>
    <row r="155" spans="1:27" s="7" customFormat="1" ht="33" customHeight="1" x14ac:dyDescent="0.25">
      <c r="A155" s="8">
        <v>37</v>
      </c>
      <c r="B155" s="4"/>
      <c r="C155" s="4"/>
      <c r="D155" s="9" t="s">
        <v>249</v>
      </c>
      <c r="E155" s="9" t="s">
        <v>271</v>
      </c>
      <c r="F155" s="59" t="s">
        <v>269</v>
      </c>
      <c r="G155" s="66">
        <v>107</v>
      </c>
      <c r="H155" s="53">
        <v>1712</v>
      </c>
      <c r="I155" s="53"/>
      <c r="J155" s="63"/>
      <c r="K155" s="28" t="s">
        <v>141</v>
      </c>
      <c r="L155" s="66">
        <v>35</v>
      </c>
      <c r="M155" s="53">
        <v>560</v>
      </c>
      <c r="N155" s="52"/>
      <c r="O155" s="52"/>
      <c r="P155" s="81">
        <f>SUM(M155+O155)/(H155+J155)</f>
        <v>0.32710280373831774</v>
      </c>
      <c r="Q155" s="32" t="s">
        <v>272</v>
      </c>
      <c r="R155" s="28" t="s">
        <v>274</v>
      </c>
      <c r="S155" s="65">
        <f>SUM(H155*0.0765)</f>
        <v>130.96799999999999</v>
      </c>
      <c r="T155" s="108">
        <v>273.92</v>
      </c>
      <c r="U155" s="29" t="s">
        <v>150</v>
      </c>
      <c r="V155" s="82">
        <f>IF(S155="","",$P155*$S155)</f>
        <v>42.839999999999996</v>
      </c>
      <c r="W155" s="83">
        <f>IF(T155="","",$P155*$T155)</f>
        <v>89.6</v>
      </c>
      <c r="X155" s="29" t="s">
        <v>150</v>
      </c>
      <c r="Y155" s="78" t="s">
        <v>6</v>
      </c>
      <c r="Z155" s="10"/>
      <c r="AA155" s="31"/>
    </row>
    <row r="156" spans="1:27" s="7" customFormat="1" ht="33" customHeight="1" x14ac:dyDescent="0.25">
      <c r="A156" s="8">
        <v>37</v>
      </c>
      <c r="B156" s="4"/>
      <c r="C156" s="4"/>
      <c r="D156" s="9" t="s">
        <v>233</v>
      </c>
      <c r="E156" s="9" t="s">
        <v>271</v>
      </c>
      <c r="F156" s="59" t="s">
        <v>270</v>
      </c>
      <c r="G156" s="66">
        <v>472.25</v>
      </c>
      <c r="H156" s="53">
        <v>9445</v>
      </c>
      <c r="I156" s="53"/>
      <c r="J156" s="63"/>
      <c r="K156" s="28" t="s">
        <v>141</v>
      </c>
      <c r="L156" s="66">
        <v>16</v>
      </c>
      <c r="M156" s="53">
        <v>320</v>
      </c>
      <c r="N156" s="52"/>
      <c r="O156" s="52"/>
      <c r="P156" s="81">
        <f>SUM(M156+O156)/(H156+J156)</f>
        <v>3.3880359978824777E-2</v>
      </c>
      <c r="Q156" s="32" t="s">
        <v>272</v>
      </c>
      <c r="R156" s="28" t="s">
        <v>274</v>
      </c>
      <c r="S156" s="65">
        <f>SUM(H156*0.0765)</f>
        <v>722.54250000000002</v>
      </c>
      <c r="T156" s="108">
        <v>3977.306717447917</v>
      </c>
      <c r="U156" s="29" t="s">
        <v>150</v>
      </c>
      <c r="V156" s="82">
        <f>IF(S156="","",$P156*$S156)</f>
        <v>24.48</v>
      </c>
      <c r="W156" s="83">
        <f>IF(T156="","",$P156*$T156)</f>
        <v>134.75258333333335</v>
      </c>
      <c r="X156" s="29" t="s">
        <v>150</v>
      </c>
      <c r="Y156" s="78" t="s">
        <v>6</v>
      </c>
      <c r="Z156" s="10"/>
      <c r="AA156" s="31"/>
    </row>
    <row r="157" spans="1:27" s="7" customFormat="1" ht="33" customHeight="1" x14ac:dyDescent="0.2">
      <c r="A157" s="8">
        <v>37</v>
      </c>
      <c r="B157" s="4"/>
      <c r="C157" s="4"/>
      <c r="D157" s="9" t="s">
        <v>50</v>
      </c>
      <c r="E157" s="9" t="s">
        <v>51</v>
      </c>
      <c r="F157" s="59">
        <v>43937</v>
      </c>
      <c r="G157" s="66">
        <v>45.5</v>
      </c>
      <c r="H157" s="53">
        <v>2300.0100000000002</v>
      </c>
      <c r="I157" s="53"/>
      <c r="J157" s="63"/>
      <c r="K157" s="28" t="s">
        <v>141</v>
      </c>
      <c r="L157" s="66">
        <v>24.5</v>
      </c>
      <c r="M157" s="53">
        <v>1238.46</v>
      </c>
      <c r="N157" s="52">
        <v>0</v>
      </c>
      <c r="O157" s="52">
        <v>0</v>
      </c>
      <c r="P157" s="81">
        <f>SUM(M157+O157)/(H157+J157)</f>
        <v>0.53845852844118069</v>
      </c>
      <c r="Q157" s="32" t="s">
        <v>41</v>
      </c>
      <c r="R157" s="28" t="s">
        <v>149</v>
      </c>
      <c r="S157" s="65">
        <f>SUM(H157*0.0765)</f>
        <v>175.95076500000002</v>
      </c>
      <c r="T157" s="69">
        <v>304.97000000000003</v>
      </c>
      <c r="U157" s="29" t="s">
        <v>150</v>
      </c>
      <c r="V157" s="82">
        <f>IF(S157="","",$P157*$S157)</f>
        <v>94.742190000000008</v>
      </c>
      <c r="W157" s="83">
        <f>IF(T157="","",$P157*$T157)</f>
        <v>164.21369741870689</v>
      </c>
      <c r="X157" s="29" t="s">
        <v>150</v>
      </c>
      <c r="Y157" s="78" t="s">
        <v>6</v>
      </c>
      <c r="Z157" s="10"/>
      <c r="AA157" s="31"/>
    </row>
    <row r="158" spans="1:27" s="7" customFormat="1" ht="33" customHeight="1" x14ac:dyDescent="0.2">
      <c r="A158" s="8">
        <v>37</v>
      </c>
      <c r="B158" s="4"/>
      <c r="C158" s="4"/>
      <c r="D158" s="9" t="s">
        <v>52</v>
      </c>
      <c r="E158" s="9" t="s">
        <v>51</v>
      </c>
      <c r="F158" s="59">
        <v>43937</v>
      </c>
      <c r="G158" s="66">
        <v>63</v>
      </c>
      <c r="H158" s="53">
        <v>1293.2</v>
      </c>
      <c r="I158" s="53">
        <v>0</v>
      </c>
      <c r="J158" s="63"/>
      <c r="K158" s="28" t="s">
        <v>141</v>
      </c>
      <c r="L158" s="66">
        <v>26</v>
      </c>
      <c r="M158" s="53">
        <v>533.70000000000005</v>
      </c>
      <c r="N158" s="52">
        <v>0</v>
      </c>
      <c r="O158" s="52">
        <v>0</v>
      </c>
      <c r="P158" s="81">
        <f>SUM(M158+O158)/(H158+J158)</f>
        <v>0.41269718527683269</v>
      </c>
      <c r="Q158" s="32" t="s">
        <v>41</v>
      </c>
      <c r="R158" s="28" t="s">
        <v>149</v>
      </c>
      <c r="S158" s="65">
        <f>SUM(H158*0.0765)</f>
        <v>98.9298</v>
      </c>
      <c r="T158" s="69">
        <v>374.83</v>
      </c>
      <c r="U158" s="29" t="s">
        <v>150</v>
      </c>
      <c r="V158" s="82">
        <f>IF(S158="","",$P158*$S158)</f>
        <v>40.828050000000005</v>
      </c>
      <c r="W158" s="83">
        <f>IF(T158="","",$P158*$T158)</f>
        <v>154.69128595731519</v>
      </c>
      <c r="X158" s="29" t="s">
        <v>150</v>
      </c>
      <c r="Y158" s="78" t="s">
        <v>6</v>
      </c>
      <c r="Z158" s="10"/>
      <c r="AA158" s="31"/>
    </row>
    <row r="159" spans="1:27" s="7" customFormat="1" ht="33" customHeight="1" x14ac:dyDescent="0.2">
      <c r="A159" s="8">
        <v>37</v>
      </c>
      <c r="B159" s="4"/>
      <c r="C159" s="4"/>
      <c r="D159" s="9" t="s">
        <v>279</v>
      </c>
      <c r="E159" s="9" t="s">
        <v>280</v>
      </c>
      <c r="F159" s="59" t="s">
        <v>148</v>
      </c>
      <c r="G159" s="66">
        <v>132</v>
      </c>
      <c r="H159" s="53">
        <v>7712.76</v>
      </c>
      <c r="I159" s="53"/>
      <c r="J159" s="63"/>
      <c r="K159" s="28" t="s">
        <v>141</v>
      </c>
      <c r="L159" s="66">
        <v>132</v>
      </c>
      <c r="M159" s="53">
        <v>7712.76</v>
      </c>
      <c r="N159" s="52"/>
      <c r="O159" s="52"/>
      <c r="P159" s="81">
        <f>SUM(M159+O159)/(H159+J159)</f>
        <v>1</v>
      </c>
      <c r="Q159" s="32" t="s">
        <v>278</v>
      </c>
      <c r="R159" s="28"/>
      <c r="S159" s="65">
        <f>SUM(H159*0.0765)</f>
        <v>590.02614000000005</v>
      </c>
      <c r="T159" s="69">
        <v>2648.99</v>
      </c>
      <c r="U159" s="29" t="s">
        <v>150</v>
      </c>
      <c r="V159" s="82">
        <f>IF(S159="","",$P159*$S159)</f>
        <v>590.02614000000005</v>
      </c>
      <c r="W159" s="83">
        <f>IF(T159="","",$P159*$T159)</f>
        <v>2648.99</v>
      </c>
      <c r="X159" s="29" t="s">
        <v>150</v>
      </c>
      <c r="Y159" s="78" t="s">
        <v>6</v>
      </c>
      <c r="Z159" s="10"/>
      <c r="AA159" s="31"/>
    </row>
    <row r="160" spans="1:27" s="7" customFormat="1" ht="33" customHeight="1" x14ac:dyDescent="0.2">
      <c r="A160" s="8">
        <v>37</v>
      </c>
      <c r="B160" s="4"/>
      <c r="C160" s="4"/>
      <c r="D160" s="9" t="s">
        <v>43</v>
      </c>
      <c r="E160" s="9" t="s">
        <v>44</v>
      </c>
      <c r="F160" s="59">
        <v>44063</v>
      </c>
      <c r="G160" s="66">
        <v>49</v>
      </c>
      <c r="H160" s="53">
        <v>1333.74</v>
      </c>
      <c r="I160" s="53">
        <v>0</v>
      </c>
      <c r="J160" s="63">
        <v>0</v>
      </c>
      <c r="K160" s="28" t="s">
        <v>141</v>
      </c>
      <c r="L160" s="66">
        <v>21</v>
      </c>
      <c r="M160" s="53">
        <v>571.62</v>
      </c>
      <c r="N160" s="52">
        <v>0</v>
      </c>
      <c r="O160" s="52">
        <v>0</v>
      </c>
      <c r="P160" s="81">
        <f>SUM(M160+O160)/(H160+J160)</f>
        <v>0.42858428179405283</v>
      </c>
      <c r="Q160" s="32" t="s">
        <v>41</v>
      </c>
      <c r="R160" s="28" t="s">
        <v>149</v>
      </c>
      <c r="S160" s="65">
        <f>SUM(H160*0.0765)</f>
        <v>102.03111</v>
      </c>
      <c r="T160" s="69">
        <v>204.11</v>
      </c>
      <c r="U160" s="29" t="s">
        <v>150</v>
      </c>
      <c r="V160" s="82">
        <f>IF(S160="","",$P160*$S160)</f>
        <v>43.728929999999998</v>
      </c>
      <c r="W160" s="83">
        <f>IF(T160="","",$P160*$T160)</f>
        <v>87.478337756984132</v>
      </c>
      <c r="X160" s="29" t="s">
        <v>150</v>
      </c>
      <c r="Y160" s="78" t="s">
        <v>6</v>
      </c>
      <c r="Z160" s="10"/>
      <c r="AA160" s="31"/>
    </row>
    <row r="161" spans="1:27" s="7" customFormat="1" ht="33" customHeight="1" x14ac:dyDescent="0.2">
      <c r="A161" s="8">
        <v>37</v>
      </c>
      <c r="B161" s="4"/>
      <c r="C161" s="4"/>
      <c r="D161" s="9" t="s">
        <v>43</v>
      </c>
      <c r="E161" s="9" t="s">
        <v>44</v>
      </c>
      <c r="F161" s="59" t="s">
        <v>146</v>
      </c>
      <c r="G161" s="66">
        <v>117</v>
      </c>
      <c r="H161" s="53">
        <v>3306.42</v>
      </c>
      <c r="I161" s="53"/>
      <c r="J161" s="63"/>
      <c r="K161" s="28" t="s">
        <v>141</v>
      </c>
      <c r="L161" s="66">
        <v>117</v>
      </c>
      <c r="M161" s="53">
        <v>3306.42</v>
      </c>
      <c r="N161" s="52"/>
      <c r="O161" s="52"/>
      <c r="P161" s="81">
        <f>SUM(M161+O161)/(H161+J161)</f>
        <v>1</v>
      </c>
      <c r="Q161" s="32" t="s">
        <v>140</v>
      </c>
      <c r="R161" s="28" t="s">
        <v>149</v>
      </c>
      <c r="S161" s="65">
        <f>SUM(H161*0.0765)</f>
        <v>252.94112999999999</v>
      </c>
      <c r="T161" s="69">
        <v>1137.2</v>
      </c>
      <c r="U161" s="29" t="s">
        <v>150</v>
      </c>
      <c r="V161" s="82">
        <f>IF(S161="","",$P161*$S161)</f>
        <v>252.94112999999999</v>
      </c>
      <c r="W161" s="83">
        <f>IF(T161="","",$P161*$T161)</f>
        <v>1137.2</v>
      </c>
      <c r="X161" s="29" t="s">
        <v>150</v>
      </c>
      <c r="Y161" s="78" t="s">
        <v>6</v>
      </c>
      <c r="Z161" s="10"/>
      <c r="AA161" s="31"/>
    </row>
    <row r="162" spans="1:27" s="7" customFormat="1" ht="33" customHeight="1" x14ac:dyDescent="0.2">
      <c r="A162" s="8">
        <v>37</v>
      </c>
      <c r="B162" s="4"/>
      <c r="C162" s="4"/>
      <c r="D162" s="9" t="s">
        <v>60</v>
      </c>
      <c r="E162" s="9" t="s">
        <v>61</v>
      </c>
      <c r="F162" s="59">
        <v>44063</v>
      </c>
      <c r="G162" s="66">
        <v>63</v>
      </c>
      <c r="H162" s="53">
        <v>2403.33</v>
      </c>
      <c r="I162" s="53"/>
      <c r="J162" s="63"/>
      <c r="K162" s="28" t="s">
        <v>141</v>
      </c>
      <c r="L162" s="66">
        <v>21</v>
      </c>
      <c r="M162" s="53">
        <v>801.15</v>
      </c>
      <c r="N162" s="68">
        <v>0</v>
      </c>
      <c r="O162" s="69">
        <v>0</v>
      </c>
      <c r="P162" s="81">
        <f>SUM(M162+O162)/(H162+J162)</f>
        <v>0.33334997690704149</v>
      </c>
      <c r="Q162" s="32" t="s">
        <v>41</v>
      </c>
      <c r="R162" s="28" t="s">
        <v>149</v>
      </c>
      <c r="S162" s="65">
        <f>SUM(H162*0.0765)</f>
        <v>183.85474499999998</v>
      </c>
      <c r="T162" s="69">
        <v>223.93</v>
      </c>
      <c r="U162" s="29" t="s">
        <v>150</v>
      </c>
      <c r="V162" s="82">
        <f>IF(S162="","",$P162*$S162)</f>
        <v>61.287974999999996</v>
      </c>
      <c r="W162" s="83">
        <f>IF(T162="","",$P162*$T162)</f>
        <v>74.647060328793799</v>
      </c>
      <c r="X162" s="29" t="s">
        <v>150</v>
      </c>
      <c r="Y162" s="78" t="s">
        <v>6</v>
      </c>
      <c r="Z162" s="10"/>
      <c r="AA162" s="31"/>
    </row>
    <row r="163" spans="1:27" s="7" customFormat="1" ht="33" customHeight="1" x14ac:dyDescent="0.2">
      <c r="A163" s="8">
        <v>37</v>
      </c>
      <c r="B163" s="4"/>
      <c r="C163" s="4"/>
      <c r="D163" s="9" t="s">
        <v>152</v>
      </c>
      <c r="E163" s="9" t="s">
        <v>285</v>
      </c>
      <c r="F163" s="59">
        <v>43909</v>
      </c>
      <c r="G163" s="66">
        <v>80</v>
      </c>
      <c r="H163" s="53">
        <v>6027.81</v>
      </c>
      <c r="I163" s="53">
        <v>0</v>
      </c>
      <c r="J163" s="63">
        <v>0</v>
      </c>
      <c r="K163" s="28" t="s">
        <v>141</v>
      </c>
      <c r="L163" s="66">
        <v>40</v>
      </c>
      <c r="M163" s="53">
        <v>3014</v>
      </c>
      <c r="N163" s="68"/>
      <c r="O163" s="69"/>
      <c r="P163" s="81">
        <f>SUM(M163+O163)/(H163+J163)</f>
        <v>0.50001576028441508</v>
      </c>
      <c r="Q163" s="32" t="s">
        <v>205</v>
      </c>
      <c r="R163" s="28" t="s">
        <v>165</v>
      </c>
      <c r="S163" s="65">
        <f>SUM(H163*0.0765)</f>
        <v>461.12746500000003</v>
      </c>
      <c r="T163" s="69">
        <v>873.25</v>
      </c>
      <c r="U163" s="29" t="s">
        <v>150</v>
      </c>
      <c r="V163" s="82">
        <f>IF(S163="","",$P163*$S163)</f>
        <v>230.57100000000003</v>
      </c>
      <c r="W163" s="83">
        <f>IF(T163="","",$P163*$T163)</f>
        <v>436.63876266836547</v>
      </c>
      <c r="X163" s="29" t="s">
        <v>150</v>
      </c>
      <c r="Y163" s="78" t="s">
        <v>6</v>
      </c>
      <c r="Z163" s="10"/>
      <c r="AA163" s="31"/>
    </row>
    <row r="164" spans="1:27" s="7" customFormat="1" ht="33" customHeight="1" x14ac:dyDescent="0.2">
      <c r="A164" s="8">
        <v>37</v>
      </c>
      <c r="B164" s="4"/>
      <c r="C164" s="4"/>
      <c r="D164" s="9" t="s">
        <v>152</v>
      </c>
      <c r="E164" s="9" t="s">
        <v>285</v>
      </c>
      <c r="F164" s="59">
        <v>43923</v>
      </c>
      <c r="G164" s="66">
        <v>80</v>
      </c>
      <c r="H164" s="53">
        <v>6027.81</v>
      </c>
      <c r="I164" s="53">
        <v>27.5</v>
      </c>
      <c r="J164" s="63">
        <v>3227.64</v>
      </c>
      <c r="K164" s="28" t="s">
        <v>141</v>
      </c>
      <c r="L164" s="66">
        <v>80</v>
      </c>
      <c r="M164" s="53">
        <v>6027.81</v>
      </c>
      <c r="N164" s="68">
        <v>27.5</v>
      </c>
      <c r="O164" s="69">
        <v>3227.64</v>
      </c>
      <c r="P164" s="81">
        <f>SUM(M164+O164)/(H164+J164)</f>
        <v>1</v>
      </c>
      <c r="Q164" s="32" t="s">
        <v>205</v>
      </c>
      <c r="R164" s="28" t="s">
        <v>166</v>
      </c>
      <c r="S164" s="65">
        <f>SUM(H164*0.0765)</f>
        <v>461.12746500000003</v>
      </c>
      <c r="T164" s="69">
        <v>1746.5</v>
      </c>
      <c r="U164" s="29" t="s">
        <v>150</v>
      </c>
      <c r="V164" s="82">
        <f>IF(S164="","",$P164*$S164)</f>
        <v>461.12746500000003</v>
      </c>
      <c r="W164" s="83">
        <f>IF(T164="","",$P164*$T164)</f>
        <v>1746.5</v>
      </c>
      <c r="X164" s="29" t="s">
        <v>150</v>
      </c>
      <c r="Y164" s="78" t="s">
        <v>6</v>
      </c>
      <c r="Z164" s="10"/>
      <c r="AA164" s="31"/>
    </row>
    <row r="165" spans="1:27" s="7" customFormat="1" ht="33" customHeight="1" x14ac:dyDescent="0.2">
      <c r="A165" s="8">
        <v>37</v>
      </c>
      <c r="B165" s="4"/>
      <c r="C165" s="4"/>
      <c r="D165" s="9" t="s">
        <v>152</v>
      </c>
      <c r="E165" s="9" t="s">
        <v>285</v>
      </c>
      <c r="F165" s="59">
        <v>43937</v>
      </c>
      <c r="G165" s="66">
        <v>80</v>
      </c>
      <c r="H165" s="53">
        <v>6027.81</v>
      </c>
      <c r="I165" s="53">
        <v>10.75</v>
      </c>
      <c r="J165" s="63">
        <v>1261.71</v>
      </c>
      <c r="K165" s="28" t="s">
        <v>141</v>
      </c>
      <c r="L165" s="66">
        <v>80</v>
      </c>
      <c r="M165" s="53">
        <v>6027.81</v>
      </c>
      <c r="N165" s="68">
        <v>10.75</v>
      </c>
      <c r="O165" s="69">
        <v>1261.71</v>
      </c>
      <c r="P165" s="81">
        <f>SUM(M165+O165)/(H165+J165)</f>
        <v>1</v>
      </c>
      <c r="Q165" s="32" t="s">
        <v>205</v>
      </c>
      <c r="R165" s="28" t="s">
        <v>167</v>
      </c>
      <c r="S165" s="65">
        <f>SUM(H165*0.0765)</f>
        <v>461.12746500000003</v>
      </c>
      <c r="T165" s="69">
        <v>1746.5</v>
      </c>
      <c r="U165" s="29" t="s">
        <v>150</v>
      </c>
      <c r="V165" s="82">
        <f>IF(S165="","",$P165*$S165)</f>
        <v>461.12746500000003</v>
      </c>
      <c r="W165" s="83">
        <f>IF(T165="","",$P165*$T165)</f>
        <v>1746.5</v>
      </c>
      <c r="X165" s="29" t="s">
        <v>150</v>
      </c>
      <c r="Y165" s="78" t="s">
        <v>6</v>
      </c>
      <c r="Z165" s="10"/>
      <c r="AA165" s="31"/>
    </row>
    <row r="166" spans="1:27" s="7" customFormat="1" ht="33" customHeight="1" x14ac:dyDescent="0.2">
      <c r="A166" s="8">
        <v>37</v>
      </c>
      <c r="B166" s="4"/>
      <c r="C166" s="4"/>
      <c r="D166" s="9" t="s">
        <v>152</v>
      </c>
      <c r="E166" s="9" t="s">
        <v>285</v>
      </c>
      <c r="F166" s="59">
        <v>43951</v>
      </c>
      <c r="G166" s="66">
        <v>80</v>
      </c>
      <c r="H166" s="53">
        <v>6027.81</v>
      </c>
      <c r="I166" s="53">
        <v>0</v>
      </c>
      <c r="J166" s="63">
        <v>0</v>
      </c>
      <c r="K166" s="28" t="s">
        <v>141</v>
      </c>
      <c r="L166" s="66">
        <v>80</v>
      </c>
      <c r="M166" s="53">
        <v>6027.81</v>
      </c>
      <c r="N166" s="68">
        <v>0</v>
      </c>
      <c r="O166" s="69">
        <v>0</v>
      </c>
      <c r="P166" s="81">
        <f>SUM(M166+O166)/(H166+J166)</f>
        <v>1</v>
      </c>
      <c r="Q166" s="32" t="s">
        <v>205</v>
      </c>
      <c r="R166" s="28" t="s">
        <v>168</v>
      </c>
      <c r="S166" s="65">
        <f>SUM(H166*0.0765)</f>
        <v>461.12746500000003</v>
      </c>
      <c r="T166" s="69">
        <v>1746.5</v>
      </c>
      <c r="U166" s="29" t="s">
        <v>150</v>
      </c>
      <c r="V166" s="82">
        <f>IF(S166="","",$P166*$S166)</f>
        <v>461.12746500000003</v>
      </c>
      <c r="W166" s="83">
        <f>IF(T166="","",$P166*$T166)</f>
        <v>1746.5</v>
      </c>
      <c r="X166" s="29" t="s">
        <v>150</v>
      </c>
      <c r="Y166" s="78" t="s">
        <v>6</v>
      </c>
      <c r="Z166" s="10"/>
      <c r="AA166" s="31"/>
    </row>
    <row r="167" spans="1:27" s="7" customFormat="1" ht="33" customHeight="1" x14ac:dyDescent="0.2">
      <c r="A167" s="8">
        <v>37</v>
      </c>
      <c r="B167" s="4"/>
      <c r="C167" s="4"/>
      <c r="D167" s="9" t="s">
        <v>152</v>
      </c>
      <c r="E167" s="9" t="s">
        <v>285</v>
      </c>
      <c r="F167" s="59">
        <v>43965</v>
      </c>
      <c r="G167" s="66">
        <v>80</v>
      </c>
      <c r="H167" s="53">
        <v>6027.81</v>
      </c>
      <c r="I167" s="53">
        <v>0</v>
      </c>
      <c r="J167" s="63">
        <v>0</v>
      </c>
      <c r="K167" s="28" t="s">
        <v>141</v>
      </c>
      <c r="L167" s="66">
        <v>80</v>
      </c>
      <c r="M167" s="63">
        <v>6027.81</v>
      </c>
      <c r="N167" s="68">
        <v>0</v>
      </c>
      <c r="O167" s="69">
        <v>0</v>
      </c>
      <c r="P167" s="81">
        <f>SUM(M167+O167)/(H167+J167)</f>
        <v>1</v>
      </c>
      <c r="Q167" s="32" t="s">
        <v>205</v>
      </c>
      <c r="R167" s="28" t="s">
        <v>169</v>
      </c>
      <c r="S167" s="65">
        <f>SUM(H167*0.0765)</f>
        <v>461.12746500000003</v>
      </c>
      <c r="T167" s="69">
        <v>1746.5</v>
      </c>
      <c r="U167" s="29" t="s">
        <v>150</v>
      </c>
      <c r="V167" s="82">
        <f>IF(S167="","",$P167*$S167)</f>
        <v>461.12746500000003</v>
      </c>
      <c r="W167" s="83">
        <f>IF(T167="","",$P167*$T167)</f>
        <v>1746.5</v>
      </c>
      <c r="X167" s="29" t="s">
        <v>150</v>
      </c>
      <c r="Y167" s="78" t="s">
        <v>6</v>
      </c>
      <c r="Z167" s="10"/>
      <c r="AA167" s="31"/>
    </row>
    <row r="168" spans="1:27" s="7" customFormat="1" ht="33" customHeight="1" x14ac:dyDescent="0.2">
      <c r="A168" s="8">
        <v>37</v>
      </c>
      <c r="B168" s="4"/>
      <c r="C168" s="4"/>
      <c r="D168" s="9" t="s">
        <v>152</v>
      </c>
      <c r="E168" s="9" t="s">
        <v>285</v>
      </c>
      <c r="F168" s="59">
        <v>43979</v>
      </c>
      <c r="G168" s="66">
        <v>80</v>
      </c>
      <c r="H168" s="53">
        <v>6027.81</v>
      </c>
      <c r="I168" s="53">
        <v>0</v>
      </c>
      <c r="J168" s="63">
        <v>0</v>
      </c>
      <c r="K168" s="28" t="s">
        <v>141</v>
      </c>
      <c r="L168" s="66">
        <v>80</v>
      </c>
      <c r="M168" s="63">
        <v>6027.81</v>
      </c>
      <c r="N168" s="68">
        <v>0</v>
      </c>
      <c r="O168" s="69">
        <v>0</v>
      </c>
      <c r="P168" s="81">
        <f>SUM(M168+O168)/(H168+J168)</f>
        <v>1</v>
      </c>
      <c r="Q168" s="32" t="s">
        <v>205</v>
      </c>
      <c r="R168" s="28" t="s">
        <v>170</v>
      </c>
      <c r="S168" s="65">
        <f>SUM(H168*0.0765)</f>
        <v>461.12746500000003</v>
      </c>
      <c r="T168" s="69">
        <v>1746.5</v>
      </c>
      <c r="U168" s="29" t="s">
        <v>150</v>
      </c>
      <c r="V168" s="82">
        <f>IF(S168="","",$P168*$S168)</f>
        <v>461.12746500000003</v>
      </c>
      <c r="W168" s="83">
        <f>IF(T168="","",$P168*$T168)</f>
        <v>1746.5</v>
      </c>
      <c r="X168" s="29" t="s">
        <v>150</v>
      </c>
      <c r="Y168" s="78" t="s">
        <v>6</v>
      </c>
      <c r="Z168" s="10"/>
      <c r="AA168" s="31"/>
    </row>
    <row r="169" spans="1:27" s="7" customFormat="1" ht="33" customHeight="1" x14ac:dyDescent="0.2">
      <c r="A169" s="8">
        <v>37</v>
      </c>
      <c r="B169" s="4"/>
      <c r="C169" s="4"/>
      <c r="D169" s="9" t="s">
        <v>152</v>
      </c>
      <c r="E169" s="9" t="s">
        <v>285</v>
      </c>
      <c r="F169" s="59">
        <v>43993</v>
      </c>
      <c r="G169" s="66">
        <v>80</v>
      </c>
      <c r="H169" s="53">
        <v>6027.81</v>
      </c>
      <c r="I169" s="53">
        <v>0</v>
      </c>
      <c r="J169" s="63">
        <v>0</v>
      </c>
      <c r="K169" s="28" t="s">
        <v>141</v>
      </c>
      <c r="L169" s="66">
        <v>16</v>
      </c>
      <c r="M169" s="64">
        <v>1125.5999999999999</v>
      </c>
      <c r="N169" s="68">
        <v>0</v>
      </c>
      <c r="O169" s="69">
        <v>0</v>
      </c>
      <c r="P169" s="81">
        <f>SUM(M169+O169)/(H169+J169)</f>
        <v>0.18673448565897063</v>
      </c>
      <c r="Q169" s="32" t="s">
        <v>205</v>
      </c>
      <c r="R169" s="28" t="s">
        <v>171</v>
      </c>
      <c r="S169" s="65">
        <f>SUM(H169*0.0765)</f>
        <v>461.12746500000003</v>
      </c>
      <c r="T169" s="69">
        <v>349.3</v>
      </c>
      <c r="U169" s="29" t="s">
        <v>150</v>
      </c>
      <c r="V169" s="82">
        <f>IF(S169="","",$P169*$S169)</f>
        <v>86.108399999999989</v>
      </c>
      <c r="W169" s="83">
        <f>IF(T169="","",$P169*$T169)</f>
        <v>65.226355840678451</v>
      </c>
      <c r="X169" s="29" t="s">
        <v>150</v>
      </c>
      <c r="Y169" s="78" t="s">
        <v>6</v>
      </c>
      <c r="Z169" s="10"/>
      <c r="AA169" s="31"/>
    </row>
    <row r="170" spans="1:27" s="7" customFormat="1" ht="33" customHeight="1" x14ac:dyDescent="0.2">
      <c r="A170" s="8">
        <v>37</v>
      </c>
      <c r="B170" s="4"/>
      <c r="C170" s="4"/>
      <c r="D170" s="9" t="s">
        <v>111</v>
      </c>
      <c r="E170" s="9" t="s">
        <v>112</v>
      </c>
      <c r="F170" s="59">
        <v>43937</v>
      </c>
      <c r="G170" s="66">
        <v>62.5</v>
      </c>
      <c r="H170" s="53">
        <v>1612.08</v>
      </c>
      <c r="I170" s="53"/>
      <c r="J170" s="63"/>
      <c r="K170" s="28" t="s">
        <v>141</v>
      </c>
      <c r="L170" s="66">
        <v>32</v>
      </c>
      <c r="M170" s="64">
        <v>982.4</v>
      </c>
      <c r="N170" s="68">
        <v>0</v>
      </c>
      <c r="O170" s="69">
        <v>0</v>
      </c>
      <c r="P170" s="81">
        <f>SUM(M170+O170)/(H170+J170)</f>
        <v>0.60939903726862188</v>
      </c>
      <c r="Q170" s="32" t="s">
        <v>45</v>
      </c>
      <c r="R170" s="28" t="s">
        <v>149</v>
      </c>
      <c r="S170" s="65">
        <f>SUM(H170*0.0765)</f>
        <v>123.32411999999999</v>
      </c>
      <c r="T170" s="69">
        <v>668.91</v>
      </c>
      <c r="U170" s="29" t="s">
        <v>150</v>
      </c>
      <c r="V170" s="82">
        <f>IF(S170="","",$P170*$S170)</f>
        <v>75.153599999999997</v>
      </c>
      <c r="W170" s="83">
        <f>IF(T170="","",$P170*$T170)</f>
        <v>407.63311001935386</v>
      </c>
      <c r="X170" s="29" t="s">
        <v>150</v>
      </c>
      <c r="Y170" s="78"/>
      <c r="Z170" s="10"/>
      <c r="AA170" s="31"/>
    </row>
    <row r="171" spans="1:27" s="7" customFormat="1" ht="33" customHeight="1" x14ac:dyDescent="0.2">
      <c r="A171" s="8">
        <v>37</v>
      </c>
      <c r="B171" s="4"/>
      <c r="C171" s="4"/>
      <c r="D171" s="9" t="s">
        <v>111</v>
      </c>
      <c r="E171" s="9" t="s">
        <v>112</v>
      </c>
      <c r="F171" s="59">
        <v>44091</v>
      </c>
      <c r="G171" s="66">
        <v>72</v>
      </c>
      <c r="H171" s="53">
        <v>1419.53</v>
      </c>
      <c r="I171" s="53"/>
      <c r="J171" s="63"/>
      <c r="K171" s="28" t="s">
        <v>141</v>
      </c>
      <c r="L171" s="66">
        <v>64</v>
      </c>
      <c r="M171" s="64">
        <v>1196.33</v>
      </c>
      <c r="N171" s="68">
        <v>0</v>
      </c>
      <c r="O171" s="69">
        <v>0</v>
      </c>
      <c r="P171" s="81">
        <f>SUM(M171+O171)/(H171+J171)</f>
        <v>0.84276485879129004</v>
      </c>
      <c r="Q171" s="32" t="s">
        <v>45</v>
      </c>
      <c r="R171" s="28" t="s">
        <v>149</v>
      </c>
      <c r="S171" s="65">
        <f>SUM(H171*0.0765)</f>
        <v>108.59404499999999</v>
      </c>
      <c r="T171" s="69">
        <v>1337.81</v>
      </c>
      <c r="U171" s="29" t="s">
        <v>150</v>
      </c>
      <c r="V171" s="82">
        <f>IF(S171="","",$P171*$S171)</f>
        <v>91.519244999999998</v>
      </c>
      <c r="W171" s="83">
        <f>IF(T171="","",$P171*$T171)</f>
        <v>1127.4592557395756</v>
      </c>
      <c r="X171" s="29" t="s">
        <v>150</v>
      </c>
      <c r="Y171" s="78"/>
      <c r="Z171" s="10"/>
      <c r="AA171" s="31"/>
    </row>
    <row r="172" spans="1:27" s="7" customFormat="1" ht="33" customHeight="1" x14ac:dyDescent="0.2">
      <c r="A172" s="8">
        <v>37</v>
      </c>
      <c r="B172" s="4"/>
      <c r="C172" s="4"/>
      <c r="D172" s="9" t="s">
        <v>114</v>
      </c>
      <c r="E172" s="9" t="s">
        <v>112</v>
      </c>
      <c r="F172" s="59">
        <v>43937</v>
      </c>
      <c r="G172" s="66">
        <v>80</v>
      </c>
      <c r="H172" s="53">
        <v>1522.59</v>
      </c>
      <c r="I172" s="53"/>
      <c r="J172" s="63"/>
      <c r="K172" s="28" t="s">
        <v>141</v>
      </c>
      <c r="L172" s="66">
        <v>32</v>
      </c>
      <c r="M172" s="64">
        <v>643.20000000000005</v>
      </c>
      <c r="N172" s="68">
        <v>0</v>
      </c>
      <c r="O172" s="69">
        <v>0</v>
      </c>
      <c r="P172" s="81">
        <f>SUM(M172+O172)/(H172+J172)</f>
        <v>0.42243808247788311</v>
      </c>
      <c r="Q172" s="32" t="s">
        <v>123</v>
      </c>
      <c r="R172" s="28" t="s">
        <v>149</v>
      </c>
      <c r="S172" s="65">
        <f>SUM(H172*0.0765)</f>
        <v>116.47813499999999</v>
      </c>
      <c r="T172" s="69">
        <v>268.16000000000003</v>
      </c>
      <c r="U172" s="29" t="s">
        <v>150</v>
      </c>
      <c r="V172" s="82">
        <f>IF(S172="","",$P172*$S172)</f>
        <v>49.204799999999999</v>
      </c>
      <c r="W172" s="83">
        <f>IF(T172="","",$P172*$T172)</f>
        <v>113.28099619726915</v>
      </c>
      <c r="X172" s="29" t="s">
        <v>150</v>
      </c>
      <c r="Y172" s="78"/>
      <c r="Z172" s="10"/>
      <c r="AA172" s="31"/>
    </row>
    <row r="173" spans="1:27" s="7" customFormat="1" ht="33" customHeight="1" x14ac:dyDescent="0.2">
      <c r="A173" s="8">
        <v>37</v>
      </c>
      <c r="B173" s="4"/>
      <c r="C173" s="4"/>
      <c r="D173" s="9" t="s">
        <v>113</v>
      </c>
      <c r="E173" s="9" t="s">
        <v>112</v>
      </c>
      <c r="F173" s="59">
        <v>43937</v>
      </c>
      <c r="G173" s="66">
        <v>70</v>
      </c>
      <c r="H173" s="53">
        <v>1511.67</v>
      </c>
      <c r="I173" s="53"/>
      <c r="J173" s="63"/>
      <c r="K173" s="28" t="s">
        <v>141</v>
      </c>
      <c r="L173" s="66">
        <v>56</v>
      </c>
      <c r="M173" s="64">
        <v>1100.8900000000001</v>
      </c>
      <c r="N173" s="68">
        <v>0</v>
      </c>
      <c r="O173" s="69">
        <v>0</v>
      </c>
      <c r="P173" s="81">
        <f>SUM(M173+O173)/(H173+J173)</f>
        <v>0.72826079766086516</v>
      </c>
      <c r="Q173" s="32" t="s">
        <v>123</v>
      </c>
      <c r="R173" s="28" t="s">
        <v>149</v>
      </c>
      <c r="S173" s="65">
        <f>SUM(H173*0.0765)</f>
        <v>115.64275500000001</v>
      </c>
      <c r="T173" s="69">
        <v>512.35</v>
      </c>
      <c r="U173" s="29" t="s">
        <v>150</v>
      </c>
      <c r="V173" s="82">
        <f>IF(S173="","",$P173*$S173)</f>
        <v>84.218085000000002</v>
      </c>
      <c r="W173" s="83">
        <f>IF(T173="","",$P173*$T173)</f>
        <v>373.12441968154428</v>
      </c>
      <c r="X173" s="29" t="s">
        <v>150</v>
      </c>
      <c r="Y173" s="78" t="s">
        <v>6</v>
      </c>
      <c r="Z173" s="10"/>
      <c r="AA173" s="31"/>
    </row>
    <row r="174" spans="1:27" s="7" customFormat="1" ht="33" customHeight="1" x14ac:dyDescent="0.2">
      <c r="A174" s="8">
        <v>37</v>
      </c>
      <c r="B174" s="4"/>
      <c r="C174" s="4"/>
      <c r="D174" s="9" t="s">
        <v>113</v>
      </c>
      <c r="E174" s="9" t="s">
        <v>112</v>
      </c>
      <c r="F174" s="59">
        <v>43951</v>
      </c>
      <c r="G174" s="66">
        <v>80</v>
      </c>
      <c r="H174" s="53">
        <v>2114.92</v>
      </c>
      <c r="I174" s="53"/>
      <c r="J174" s="63"/>
      <c r="K174" s="28" t="s">
        <v>141</v>
      </c>
      <c r="L174" s="66">
        <v>24</v>
      </c>
      <c r="M174" s="64">
        <v>471.81</v>
      </c>
      <c r="N174" s="68">
        <v>0</v>
      </c>
      <c r="O174" s="69">
        <v>0</v>
      </c>
      <c r="P174" s="81">
        <f>SUM(M174+O174)/(H174+J174)</f>
        <v>0.22308645244264558</v>
      </c>
      <c r="Q174" s="32" t="s">
        <v>123</v>
      </c>
      <c r="R174" s="28" t="s">
        <v>149</v>
      </c>
      <c r="S174" s="65">
        <f>SUM(H174*0.0765)</f>
        <v>161.79138</v>
      </c>
      <c r="T174" s="69">
        <v>219.58</v>
      </c>
      <c r="U174" s="29" t="s">
        <v>150</v>
      </c>
      <c r="V174" s="82">
        <f>IF(S174="","",$P174*$S174)</f>
        <v>36.093465000000002</v>
      </c>
      <c r="W174" s="83">
        <f>IF(T174="","",$P174*$T174)</f>
        <v>48.985323227356119</v>
      </c>
      <c r="X174" s="29" t="s">
        <v>150</v>
      </c>
      <c r="Y174" s="78" t="s">
        <v>6</v>
      </c>
      <c r="Z174" s="10"/>
      <c r="AA174" s="31"/>
    </row>
    <row r="175" spans="1:27" s="7" customFormat="1" ht="33" customHeight="1" x14ac:dyDescent="0.2">
      <c r="A175" s="8">
        <v>37</v>
      </c>
      <c r="B175" s="4"/>
      <c r="C175" s="4"/>
      <c r="D175" s="9" t="s">
        <v>206</v>
      </c>
      <c r="E175" s="88" t="s">
        <v>69</v>
      </c>
      <c r="F175" s="59">
        <v>43937</v>
      </c>
      <c r="G175" s="66">
        <v>80</v>
      </c>
      <c r="H175" s="53">
        <v>4970.78</v>
      </c>
      <c r="I175" s="53">
        <v>14</v>
      </c>
      <c r="J175" s="63">
        <v>1355.02</v>
      </c>
      <c r="K175" s="28" t="s">
        <v>141</v>
      </c>
      <c r="L175" s="66"/>
      <c r="M175" s="64"/>
      <c r="N175" s="68">
        <v>14</v>
      </c>
      <c r="O175" s="69">
        <v>1458.12</v>
      </c>
      <c r="P175" s="81">
        <f>SUM(M175+O175)/(H175+J175)</f>
        <v>0.23050365171203643</v>
      </c>
      <c r="Q175" s="32" t="s">
        <v>273</v>
      </c>
      <c r="R175" s="28" t="s">
        <v>274</v>
      </c>
      <c r="S175" s="65">
        <f>SUM(H175*0.0765)</f>
        <v>380.26466999999997</v>
      </c>
      <c r="T175" s="69">
        <v>233.36</v>
      </c>
      <c r="U175" s="29" t="s">
        <v>150</v>
      </c>
      <c r="V175" s="82">
        <f>IF(S175="","",$P175*$S175)</f>
        <v>87.652395052072464</v>
      </c>
      <c r="W175" s="83">
        <f>IF(T175="","",$P175*$T175)</f>
        <v>53.790332163520823</v>
      </c>
      <c r="X175" s="29" t="s">
        <v>150</v>
      </c>
      <c r="Y175" s="78" t="s">
        <v>6</v>
      </c>
      <c r="Z175" s="10"/>
      <c r="AA175" s="31"/>
    </row>
    <row r="176" spans="1:27" s="7" customFormat="1" ht="33" customHeight="1" x14ac:dyDescent="0.2">
      <c r="A176" s="8">
        <v>37</v>
      </c>
      <c r="B176" s="4"/>
      <c r="C176" s="4"/>
      <c r="D176" s="9" t="s">
        <v>71</v>
      </c>
      <c r="E176" s="88" t="s">
        <v>69</v>
      </c>
      <c r="F176" s="59">
        <v>43923</v>
      </c>
      <c r="G176" s="66">
        <v>80</v>
      </c>
      <c r="H176" s="53">
        <v>2060</v>
      </c>
      <c r="I176" s="53">
        <v>4</v>
      </c>
      <c r="J176" s="63">
        <v>160.44</v>
      </c>
      <c r="K176" s="28" t="s">
        <v>141</v>
      </c>
      <c r="L176" s="66"/>
      <c r="M176" s="64"/>
      <c r="N176" s="68">
        <v>4</v>
      </c>
      <c r="O176" s="69">
        <v>172.72</v>
      </c>
      <c r="P176" s="81">
        <f>SUM(M176+O176)/(H176+J176)</f>
        <v>7.778638468051377E-2</v>
      </c>
      <c r="Q176" s="32" t="s">
        <v>273</v>
      </c>
      <c r="R176" s="28" t="s">
        <v>274</v>
      </c>
      <c r="S176" s="65">
        <f>SUM(H176*0.0765)</f>
        <v>157.59</v>
      </c>
      <c r="T176" s="69">
        <v>81.650000000000006</v>
      </c>
      <c r="U176" s="29" t="s">
        <v>150</v>
      </c>
      <c r="V176" s="82">
        <f>IF(S176="","",$P176*$S176)</f>
        <v>12.258356361802166</v>
      </c>
      <c r="W176" s="83">
        <f>IF(T176="","",$P176*$T176)</f>
        <v>6.3512583091639501</v>
      </c>
      <c r="X176" s="29" t="s">
        <v>150</v>
      </c>
      <c r="Y176" s="78" t="s">
        <v>6</v>
      </c>
      <c r="Z176" s="10"/>
      <c r="AA176" s="31"/>
    </row>
    <row r="177" spans="1:27" s="7" customFormat="1" ht="33" customHeight="1" x14ac:dyDescent="0.2">
      <c r="A177" s="8">
        <v>37</v>
      </c>
      <c r="B177" s="4"/>
      <c r="C177" s="4"/>
      <c r="D177" s="9" t="s">
        <v>209</v>
      </c>
      <c r="E177" s="88" t="s">
        <v>69</v>
      </c>
      <c r="F177" s="59">
        <v>43923</v>
      </c>
      <c r="G177" s="66">
        <v>80</v>
      </c>
      <c r="H177" s="53">
        <v>1762.89</v>
      </c>
      <c r="I177" s="53">
        <v>4</v>
      </c>
      <c r="J177" s="63">
        <v>132.22</v>
      </c>
      <c r="K177" s="28" t="s">
        <v>141</v>
      </c>
      <c r="L177" s="66"/>
      <c r="M177" s="64"/>
      <c r="N177" s="68">
        <v>4</v>
      </c>
      <c r="O177" s="69">
        <v>142.32</v>
      </c>
      <c r="P177" s="81">
        <f>SUM(M177+O177)/(H177+J177)</f>
        <v>7.5098543092485384E-2</v>
      </c>
      <c r="Q177" s="32" t="s">
        <v>273</v>
      </c>
      <c r="R177" s="28" t="s">
        <v>274</v>
      </c>
      <c r="S177" s="65">
        <f>SUM(H177*0.0765)</f>
        <v>134.861085</v>
      </c>
      <c r="T177" s="69">
        <v>42.96</v>
      </c>
      <c r="U177" s="29" t="s">
        <v>150</v>
      </c>
      <c r="V177" s="82">
        <f>IF(S177="","",$P177*$S177)</f>
        <v>10.127871003371835</v>
      </c>
      <c r="W177" s="83">
        <f>IF(T177="","",$P177*$T177)</f>
        <v>3.2262334112531721</v>
      </c>
      <c r="X177" s="29" t="s">
        <v>150</v>
      </c>
      <c r="Y177" s="78" t="s">
        <v>6</v>
      </c>
      <c r="Z177" s="10"/>
      <c r="AA177" s="31"/>
    </row>
    <row r="178" spans="1:27" s="7" customFormat="1" ht="33" customHeight="1" x14ac:dyDescent="0.2">
      <c r="A178" s="8">
        <v>37</v>
      </c>
      <c r="B178" s="4"/>
      <c r="C178" s="4"/>
      <c r="D178" s="9" t="s">
        <v>209</v>
      </c>
      <c r="E178" s="88" t="s">
        <v>69</v>
      </c>
      <c r="F178" s="59">
        <v>43937</v>
      </c>
      <c r="G178" s="66">
        <v>80</v>
      </c>
      <c r="H178" s="53">
        <v>1762.89</v>
      </c>
      <c r="I178" s="53">
        <v>9</v>
      </c>
      <c r="J178" s="63">
        <v>330.55</v>
      </c>
      <c r="K178" s="28" t="s">
        <v>141</v>
      </c>
      <c r="L178" s="66"/>
      <c r="M178" s="64"/>
      <c r="N178" s="68">
        <v>6</v>
      </c>
      <c r="O178" s="69">
        <v>213.48</v>
      </c>
      <c r="P178" s="81">
        <f>SUM(M178+O178)/(H178+J178)</f>
        <v>0.10197569550596147</v>
      </c>
      <c r="Q178" s="32" t="s">
        <v>273</v>
      </c>
      <c r="R178" s="28" t="s">
        <v>274</v>
      </c>
      <c r="S178" s="65">
        <f>SUM(H178*0.0765)</f>
        <v>134.861085</v>
      </c>
      <c r="T178" s="69">
        <v>64.430000000000007</v>
      </c>
      <c r="U178" s="29" t="s">
        <v>150</v>
      </c>
      <c r="V178" s="82">
        <f>IF(S178="","",$P178*$S178)</f>
        <v>13.752552939563589</v>
      </c>
      <c r="W178" s="83">
        <f>IF(T178="","",$P178*$T178)</f>
        <v>6.5702940614490988</v>
      </c>
      <c r="X178" s="29" t="s">
        <v>150</v>
      </c>
      <c r="Y178" s="78" t="s">
        <v>6</v>
      </c>
      <c r="Z178" s="10"/>
      <c r="AA178" s="31"/>
    </row>
    <row r="179" spans="1:27" s="7" customFormat="1" ht="33" customHeight="1" x14ac:dyDescent="0.2">
      <c r="A179" s="8">
        <v>37</v>
      </c>
      <c r="B179" s="4"/>
      <c r="C179" s="4"/>
      <c r="D179" s="9" t="s">
        <v>213</v>
      </c>
      <c r="E179" s="88" t="s">
        <v>69</v>
      </c>
      <c r="F179" s="59">
        <v>43909</v>
      </c>
      <c r="G179" s="66">
        <v>80</v>
      </c>
      <c r="H179" s="53">
        <v>4970.78</v>
      </c>
      <c r="I179" s="53">
        <v>2</v>
      </c>
      <c r="J179" s="63">
        <v>193.57</v>
      </c>
      <c r="K179" s="28" t="s">
        <v>141</v>
      </c>
      <c r="L179" s="66"/>
      <c r="M179" s="64"/>
      <c r="N179" s="68">
        <v>2</v>
      </c>
      <c r="O179" s="69">
        <v>208.36</v>
      </c>
      <c r="P179" s="81">
        <f>SUM(M179+O179)/(H179+J179)</f>
        <v>4.0345832486179296E-2</v>
      </c>
      <c r="Q179" s="32" t="s">
        <v>273</v>
      </c>
      <c r="R179" s="28" t="s">
        <v>274</v>
      </c>
      <c r="S179" s="65">
        <f>SUM(H179*0.0765)</f>
        <v>380.26466999999997</v>
      </c>
      <c r="T179" s="69">
        <v>40.97</v>
      </c>
      <c r="U179" s="29" t="s">
        <v>150</v>
      </c>
      <c r="V179" s="82">
        <f>IF(S179="","",$P179*$S179)</f>
        <v>15.342094676232248</v>
      </c>
      <c r="W179" s="83">
        <f>IF(T179="","",$P179*$T179)</f>
        <v>1.6529687569587657</v>
      </c>
      <c r="X179" s="29" t="s">
        <v>150</v>
      </c>
      <c r="Y179" s="78" t="s">
        <v>6</v>
      </c>
      <c r="Z179" s="10"/>
      <c r="AA179" s="31"/>
    </row>
    <row r="180" spans="1:27" s="7" customFormat="1" ht="33" customHeight="1" x14ac:dyDescent="0.2">
      <c r="A180" s="8">
        <v>37</v>
      </c>
      <c r="B180" s="4"/>
      <c r="C180" s="4"/>
      <c r="D180" s="9" t="s">
        <v>213</v>
      </c>
      <c r="E180" s="88" t="s">
        <v>69</v>
      </c>
      <c r="F180" s="59">
        <v>43937</v>
      </c>
      <c r="G180" s="66">
        <v>80</v>
      </c>
      <c r="H180" s="53">
        <v>4970.78</v>
      </c>
      <c r="I180" s="53">
        <v>14</v>
      </c>
      <c r="J180" s="63">
        <v>1548.58</v>
      </c>
      <c r="K180" s="28" t="s">
        <v>141</v>
      </c>
      <c r="L180" s="66"/>
      <c r="M180" s="64"/>
      <c r="N180" s="68">
        <v>8</v>
      </c>
      <c r="O180" s="69">
        <v>833.44</v>
      </c>
      <c r="P180" s="81">
        <f>SUM(M180+O180)/(H180+J180)</f>
        <v>0.12784076964610025</v>
      </c>
      <c r="Q180" s="32" t="s">
        <v>273</v>
      </c>
      <c r="R180" s="28" t="s">
        <v>274</v>
      </c>
      <c r="S180" s="65">
        <f>SUM(H180*0.0765)</f>
        <v>380.26466999999997</v>
      </c>
      <c r="T180" s="69">
        <v>163.86</v>
      </c>
      <c r="U180" s="29" t="s">
        <v>150</v>
      </c>
      <c r="V180" s="82">
        <f>IF(S180="","",$P180*$S180)</f>
        <v>48.613328082020324</v>
      </c>
      <c r="W180" s="83">
        <f>IF(T180="","",$P180*$T180)</f>
        <v>20.947988514209989</v>
      </c>
      <c r="X180" s="29" t="s">
        <v>150</v>
      </c>
      <c r="Y180" s="78" t="s">
        <v>6</v>
      </c>
      <c r="Z180" s="10"/>
      <c r="AA180" s="31"/>
    </row>
    <row r="181" spans="1:27" s="7" customFormat="1" ht="33" customHeight="1" x14ac:dyDescent="0.2">
      <c r="A181" s="8">
        <v>37</v>
      </c>
      <c r="B181" s="4"/>
      <c r="C181" s="4"/>
      <c r="D181" s="9" t="s">
        <v>214</v>
      </c>
      <c r="E181" s="88" t="s">
        <v>69</v>
      </c>
      <c r="F181" s="59">
        <v>43923</v>
      </c>
      <c r="G181" s="66">
        <v>80</v>
      </c>
      <c r="H181" s="53">
        <v>1762.89</v>
      </c>
      <c r="I181" s="53">
        <v>4</v>
      </c>
      <c r="J181" s="63">
        <v>132.22</v>
      </c>
      <c r="K181" s="28" t="s">
        <v>141</v>
      </c>
      <c r="L181" s="66"/>
      <c r="M181" s="64"/>
      <c r="N181" s="68">
        <v>4</v>
      </c>
      <c r="O181" s="69"/>
      <c r="P181" s="81">
        <f>SUM(M181+O181)/(H181+J181)</f>
        <v>0</v>
      </c>
      <c r="Q181" s="32" t="s">
        <v>273</v>
      </c>
      <c r="R181" s="28" t="s">
        <v>274</v>
      </c>
      <c r="S181" s="65">
        <f>SUM(H181*0.0765)</f>
        <v>134.861085</v>
      </c>
      <c r="T181" s="69">
        <v>20.18</v>
      </c>
      <c r="U181" s="29" t="s">
        <v>150</v>
      </c>
      <c r="V181" s="82">
        <f>IF(S181="","",$P181*$S181)</f>
        <v>0</v>
      </c>
      <c r="W181" s="83">
        <f>IF(T181="","",$P181*$T181)</f>
        <v>0</v>
      </c>
      <c r="X181" s="29" t="s">
        <v>150</v>
      </c>
      <c r="Y181" s="78" t="s">
        <v>6</v>
      </c>
      <c r="Z181" s="10"/>
      <c r="AA181" s="31"/>
    </row>
    <row r="182" spans="1:27" s="7" customFormat="1" ht="33" customHeight="1" x14ac:dyDescent="0.2">
      <c r="A182" s="8">
        <v>37</v>
      </c>
      <c r="B182" s="4"/>
      <c r="C182" s="4"/>
      <c r="D182" s="9" t="s">
        <v>215</v>
      </c>
      <c r="E182" s="88" t="s">
        <v>69</v>
      </c>
      <c r="F182" s="59">
        <v>43951</v>
      </c>
      <c r="G182" s="66">
        <v>80</v>
      </c>
      <c r="H182" s="53">
        <v>4372.41</v>
      </c>
      <c r="I182" s="53"/>
      <c r="J182" s="63"/>
      <c r="K182" s="28" t="s">
        <v>141</v>
      </c>
      <c r="L182" s="66"/>
      <c r="M182" s="64"/>
      <c r="N182" s="68">
        <v>6</v>
      </c>
      <c r="O182" s="69"/>
      <c r="P182" s="81">
        <f>SUM(M182+O182)/(H182+J182)</f>
        <v>0</v>
      </c>
      <c r="Q182" s="32" t="s">
        <v>273</v>
      </c>
      <c r="R182" s="28" t="s">
        <v>274</v>
      </c>
      <c r="S182" s="65">
        <f>SUM(H182*0.0765)</f>
        <v>334.48936499999996</v>
      </c>
      <c r="T182" s="69">
        <v>63.45</v>
      </c>
      <c r="U182" s="29" t="s">
        <v>150</v>
      </c>
      <c r="V182" s="82">
        <f>IF(S182="","",$P182*$S182)</f>
        <v>0</v>
      </c>
      <c r="W182" s="83">
        <f>IF(T182="","",$P182*$T182)</f>
        <v>0</v>
      </c>
      <c r="X182" s="29" t="s">
        <v>150</v>
      </c>
      <c r="Y182" s="78" t="s">
        <v>6</v>
      </c>
      <c r="Z182" s="10"/>
      <c r="AA182" s="31"/>
    </row>
    <row r="183" spans="1:27" s="7" customFormat="1" ht="33" customHeight="1" x14ac:dyDescent="0.2">
      <c r="A183" s="8">
        <v>37</v>
      </c>
      <c r="B183" s="4"/>
      <c r="C183" s="4"/>
      <c r="D183" s="9" t="s">
        <v>216</v>
      </c>
      <c r="E183" s="88" t="s">
        <v>69</v>
      </c>
      <c r="F183" s="59">
        <v>43923</v>
      </c>
      <c r="G183" s="66">
        <v>80</v>
      </c>
      <c r="H183" s="53">
        <v>4913.37</v>
      </c>
      <c r="I183" s="53">
        <v>4</v>
      </c>
      <c r="J183" s="63">
        <v>382.68</v>
      </c>
      <c r="K183" s="28" t="s">
        <v>141</v>
      </c>
      <c r="L183" s="66"/>
      <c r="M183" s="64"/>
      <c r="N183" s="68">
        <v>4</v>
      </c>
      <c r="O183" s="69">
        <v>411.92</v>
      </c>
      <c r="P183" s="81">
        <f>SUM(M183+O183)/(H183+J183)</f>
        <v>7.7778721877625773E-2</v>
      </c>
      <c r="Q183" s="32" t="s">
        <v>273</v>
      </c>
      <c r="R183" s="28" t="s">
        <v>274</v>
      </c>
      <c r="S183" s="65">
        <f>SUM(H183*0.0765)</f>
        <v>375.87280499999997</v>
      </c>
      <c r="T183" s="69">
        <v>108.21</v>
      </c>
      <c r="U183" s="29" t="s">
        <v>150</v>
      </c>
      <c r="V183" s="82">
        <f>IF(S183="","",$P183*$S183)</f>
        <v>29.234906361458062</v>
      </c>
      <c r="W183" s="83">
        <f>IF(T183="","",$P183*$T183)</f>
        <v>8.4164354943778843</v>
      </c>
      <c r="X183" s="29" t="s">
        <v>150</v>
      </c>
      <c r="Y183" s="78" t="s">
        <v>6</v>
      </c>
      <c r="Z183" s="10"/>
      <c r="AA183" s="31"/>
    </row>
    <row r="184" spans="1:27" s="7" customFormat="1" ht="33" customHeight="1" x14ac:dyDescent="0.2">
      <c r="A184" s="8">
        <v>37</v>
      </c>
      <c r="B184" s="4"/>
      <c r="C184" s="4"/>
      <c r="D184" s="9" t="s">
        <v>216</v>
      </c>
      <c r="E184" s="88" t="s">
        <v>69</v>
      </c>
      <c r="F184" s="59">
        <v>43937</v>
      </c>
      <c r="G184" s="66">
        <v>80</v>
      </c>
      <c r="H184" s="53">
        <v>4913.37</v>
      </c>
      <c r="I184" s="53">
        <v>6</v>
      </c>
      <c r="J184" s="63">
        <v>574.01</v>
      </c>
      <c r="K184" s="28" t="s">
        <v>141</v>
      </c>
      <c r="L184" s="66"/>
      <c r="M184" s="64"/>
      <c r="N184" s="68">
        <v>6</v>
      </c>
      <c r="O184" s="69">
        <v>617.88</v>
      </c>
      <c r="P184" s="81">
        <f>SUM(M184+O184)/(H184+J184)</f>
        <v>0.11260018442316734</v>
      </c>
      <c r="Q184" s="32" t="s">
        <v>273</v>
      </c>
      <c r="R184" s="28" t="s">
        <v>274</v>
      </c>
      <c r="S184" s="65">
        <f>SUM(H184*0.0765)</f>
        <v>375.87280499999997</v>
      </c>
      <c r="T184" s="69">
        <v>162.31</v>
      </c>
      <c r="U184" s="29" t="s">
        <v>150</v>
      </c>
      <c r="V184" s="82">
        <f>IF(S184="","",$P184*$S184)</f>
        <v>42.323347162653214</v>
      </c>
      <c r="W184" s="83">
        <f>IF(T184="","",$P184*$T184)</f>
        <v>18.276135933724291</v>
      </c>
      <c r="X184" s="29" t="s">
        <v>150</v>
      </c>
      <c r="Y184" s="78" t="s">
        <v>6</v>
      </c>
      <c r="Z184" s="10"/>
      <c r="AA184" s="31"/>
    </row>
    <row r="185" spans="1:27" s="7" customFormat="1" ht="33" customHeight="1" x14ac:dyDescent="0.2">
      <c r="A185" s="8">
        <v>37</v>
      </c>
      <c r="B185" s="4"/>
      <c r="C185" s="4"/>
      <c r="D185" s="9" t="s">
        <v>220</v>
      </c>
      <c r="E185" s="88" t="s">
        <v>69</v>
      </c>
      <c r="F185" s="59">
        <v>43923</v>
      </c>
      <c r="G185" s="66">
        <v>80</v>
      </c>
      <c r="H185" s="53">
        <v>1697.59</v>
      </c>
      <c r="I185" s="53">
        <v>4</v>
      </c>
      <c r="J185" s="63">
        <v>132.22</v>
      </c>
      <c r="K185" s="28" t="s">
        <v>141</v>
      </c>
      <c r="L185" s="66"/>
      <c r="M185" s="64"/>
      <c r="N185" s="68">
        <v>4</v>
      </c>
      <c r="O185" s="69">
        <v>132.22</v>
      </c>
      <c r="P185" s="81">
        <f>SUM(M185+O185)/(H185+J185)</f>
        <v>7.2258868407102383E-2</v>
      </c>
      <c r="Q185" s="32" t="s">
        <v>273</v>
      </c>
      <c r="R185" s="28" t="s">
        <v>274</v>
      </c>
      <c r="S185" s="65">
        <f>SUM(H185*0.0765)</f>
        <v>129.865635</v>
      </c>
      <c r="T185" s="69">
        <v>51.69</v>
      </c>
      <c r="U185" s="29" t="s">
        <v>150</v>
      </c>
      <c r="V185" s="82">
        <f>IF(S185="","",$P185*$S185)</f>
        <v>9.3839438300697893</v>
      </c>
      <c r="W185" s="83">
        <f>IF(T185="","",$P185*$T185)</f>
        <v>3.7350609079631218</v>
      </c>
      <c r="X185" s="29" t="s">
        <v>150</v>
      </c>
      <c r="Y185" s="78" t="s">
        <v>6</v>
      </c>
      <c r="Z185" s="10"/>
      <c r="AA185" s="31"/>
    </row>
    <row r="186" spans="1:27" s="7" customFormat="1" ht="33" customHeight="1" x14ac:dyDescent="0.2">
      <c r="A186" s="8"/>
      <c r="B186" s="4"/>
      <c r="C186" s="4"/>
      <c r="D186" s="9" t="s">
        <v>225</v>
      </c>
      <c r="E186" s="88" t="s">
        <v>69</v>
      </c>
      <c r="F186" s="59">
        <v>43909</v>
      </c>
      <c r="G186" s="66">
        <v>80</v>
      </c>
      <c r="H186" s="53">
        <v>4872.63</v>
      </c>
      <c r="I186" s="53">
        <v>6</v>
      </c>
      <c r="J186" s="63">
        <v>569.25</v>
      </c>
      <c r="K186" s="28" t="s">
        <v>141</v>
      </c>
      <c r="L186" s="66"/>
      <c r="M186" s="64"/>
      <c r="N186" s="68">
        <v>6</v>
      </c>
      <c r="O186" s="69">
        <v>612.78</v>
      </c>
      <c r="P186" s="81">
        <f>SUM(M186+O186)/(H186+J186)</f>
        <v>0.11260446757370614</v>
      </c>
      <c r="Q186" s="32" t="s">
        <v>273</v>
      </c>
      <c r="R186" s="28" t="s">
        <v>274</v>
      </c>
      <c r="S186" s="65">
        <f>SUM(H186*0.0765)</f>
        <v>372.75619499999999</v>
      </c>
      <c r="T186" s="69">
        <v>118.64</v>
      </c>
      <c r="U186" s="29" t="s">
        <v>150</v>
      </c>
      <c r="V186" s="82">
        <f>IF(S186="","",$P186*$S186)</f>
        <v>41.974012872775582</v>
      </c>
      <c r="W186" s="83">
        <f>IF(T186="","",$P186*$T186)</f>
        <v>13.359394032944497</v>
      </c>
      <c r="X186" s="29" t="s">
        <v>150</v>
      </c>
      <c r="Y186" s="78" t="s">
        <v>6</v>
      </c>
      <c r="Z186" s="10"/>
      <c r="AA186" s="31"/>
    </row>
    <row r="187" spans="1:27" s="7" customFormat="1" ht="33" customHeight="1" x14ac:dyDescent="0.2">
      <c r="A187" s="8"/>
      <c r="B187" s="4"/>
      <c r="C187" s="4"/>
      <c r="D187" s="9" t="s">
        <v>225</v>
      </c>
      <c r="E187" s="88" t="s">
        <v>69</v>
      </c>
      <c r="F187" s="59">
        <v>43923</v>
      </c>
      <c r="G187" s="66">
        <v>80</v>
      </c>
      <c r="H187" s="53">
        <v>4872.63</v>
      </c>
      <c r="I187" s="53">
        <v>8</v>
      </c>
      <c r="J187" s="63">
        <v>759.01</v>
      </c>
      <c r="K187" s="28" t="s">
        <v>141</v>
      </c>
      <c r="L187" s="66"/>
      <c r="M187" s="64"/>
      <c r="N187" s="68">
        <v>4</v>
      </c>
      <c r="O187" s="69">
        <v>408.52</v>
      </c>
      <c r="P187" s="81">
        <f>SUM(M187+O187)/(H187+J187)</f>
        <v>7.2540148162879722E-2</v>
      </c>
      <c r="Q187" s="32" t="s">
        <v>273</v>
      </c>
      <c r="R187" s="28" t="s">
        <v>274</v>
      </c>
      <c r="S187" s="65">
        <f>SUM(H187*0.0765)</f>
        <v>372.75619499999999</v>
      </c>
      <c r="T187" s="69">
        <v>161.38</v>
      </c>
      <c r="U187" s="29" t="s">
        <v>150</v>
      </c>
      <c r="V187" s="82">
        <f>IF(S187="","",$P187*$S187)</f>
        <v>27.039789613931283</v>
      </c>
      <c r="W187" s="83">
        <f>IF(T187="","",$P187*$T187)</f>
        <v>11.70652911052553</v>
      </c>
      <c r="X187" s="29" t="s">
        <v>150</v>
      </c>
      <c r="Y187" s="78" t="s">
        <v>6</v>
      </c>
      <c r="Z187" s="10"/>
      <c r="AA187" s="31"/>
    </row>
    <row r="188" spans="1:27" s="7" customFormat="1" ht="33" customHeight="1" x14ac:dyDescent="0.2">
      <c r="A188" s="8"/>
      <c r="B188" s="4"/>
      <c r="C188" s="4"/>
      <c r="D188" s="9" t="s">
        <v>225</v>
      </c>
      <c r="E188" s="88" t="s">
        <v>69</v>
      </c>
      <c r="F188" s="59">
        <v>43951</v>
      </c>
      <c r="G188" s="66">
        <v>80</v>
      </c>
      <c r="H188" s="53">
        <v>4872.63</v>
      </c>
      <c r="I188" s="53">
        <v>2.75</v>
      </c>
      <c r="J188" s="63">
        <v>347.88</v>
      </c>
      <c r="K188" s="28" t="s">
        <v>141</v>
      </c>
      <c r="L188" s="66"/>
      <c r="M188" s="64"/>
      <c r="N188" s="68">
        <v>8</v>
      </c>
      <c r="O188" s="69">
        <v>817.04</v>
      </c>
      <c r="P188" s="81">
        <f>SUM(M188+O188)/(H188+J188)</f>
        <v>0.15650578200214155</v>
      </c>
      <c r="Q188" s="32" t="s">
        <v>273</v>
      </c>
      <c r="R188" s="28" t="s">
        <v>274</v>
      </c>
      <c r="S188" s="65">
        <f>SUM(H188*0.0765)</f>
        <v>372.75619499999999</v>
      </c>
      <c r="T188" s="69">
        <v>161.38</v>
      </c>
      <c r="U188" s="29" t="s">
        <v>150</v>
      </c>
      <c r="V188" s="82">
        <f>IF(S188="","",$P188*$S188)</f>
        <v>58.338499794617761</v>
      </c>
      <c r="W188" s="83">
        <f>IF(T188="","",$P188*$T188)</f>
        <v>25.256903099505603</v>
      </c>
      <c r="X188" s="29" t="s">
        <v>150</v>
      </c>
      <c r="Y188" s="78" t="s">
        <v>6</v>
      </c>
      <c r="Z188" s="10"/>
      <c r="AA188" s="31"/>
    </row>
    <row r="189" spans="1:27" s="7" customFormat="1" ht="33" customHeight="1" x14ac:dyDescent="0.2">
      <c r="A189" s="8"/>
      <c r="B189" s="4"/>
      <c r="C189" s="4"/>
      <c r="D189" s="9" t="s">
        <v>226</v>
      </c>
      <c r="E189" s="88" t="s">
        <v>69</v>
      </c>
      <c r="F189" s="59">
        <v>43923</v>
      </c>
      <c r="G189" s="66">
        <v>80</v>
      </c>
      <c r="H189" s="53">
        <v>4913.37</v>
      </c>
      <c r="I189" s="53">
        <v>6</v>
      </c>
      <c r="J189" s="63">
        <v>574.01</v>
      </c>
      <c r="K189" s="28" t="s">
        <v>141</v>
      </c>
      <c r="L189" s="66"/>
      <c r="M189" s="64"/>
      <c r="N189" s="68">
        <v>6</v>
      </c>
      <c r="O189" s="69">
        <v>574.01</v>
      </c>
      <c r="P189" s="81">
        <f>SUM(M189+O189)/(H189+J189)</f>
        <v>0.10460547656623015</v>
      </c>
      <c r="Q189" s="32" t="s">
        <v>273</v>
      </c>
      <c r="R189" s="28" t="s">
        <v>274</v>
      </c>
      <c r="S189" s="65">
        <f>SUM(H189*0.0765)</f>
        <v>375.87280499999997</v>
      </c>
      <c r="T189" s="69">
        <v>161.38</v>
      </c>
      <c r="U189" s="29" t="s">
        <v>150</v>
      </c>
      <c r="V189" s="82">
        <f>IF(S189="","",$P189*$S189)</f>
        <v>39.318353895310693</v>
      </c>
      <c r="W189" s="83">
        <f>IF(T189="","",$P189*$T189)</f>
        <v>16.881231808258221</v>
      </c>
      <c r="X189" s="29" t="s">
        <v>150</v>
      </c>
      <c r="Y189" s="78" t="s">
        <v>6</v>
      </c>
      <c r="Z189" s="10"/>
      <c r="AA189" s="31"/>
    </row>
    <row r="190" spans="1:27" s="7" customFormat="1" ht="33" customHeight="1" x14ac:dyDescent="0.2">
      <c r="A190" s="8"/>
      <c r="B190" s="4"/>
      <c r="C190" s="4"/>
      <c r="D190" s="9" t="s">
        <v>226</v>
      </c>
      <c r="E190" s="88" t="s">
        <v>69</v>
      </c>
      <c r="F190" s="59">
        <v>43937</v>
      </c>
      <c r="G190" s="66">
        <v>80</v>
      </c>
      <c r="H190" s="53">
        <v>4913.37</v>
      </c>
      <c r="I190" s="53">
        <v>8</v>
      </c>
      <c r="J190" s="63">
        <v>1020.47</v>
      </c>
      <c r="K190" s="28" t="s">
        <v>141</v>
      </c>
      <c r="L190" s="66"/>
      <c r="M190" s="64"/>
      <c r="N190" s="68">
        <v>8</v>
      </c>
      <c r="O190" s="69">
        <v>1020.47</v>
      </c>
      <c r="P190" s="81">
        <f>SUM(M190+O190)/(H190+J190)</f>
        <v>0.17197464036778881</v>
      </c>
      <c r="Q190" s="32" t="s">
        <v>273</v>
      </c>
      <c r="R190" s="28" t="s">
        <v>274</v>
      </c>
      <c r="S190" s="65">
        <f>SUM(H190*0.0765)</f>
        <v>375.87280499999997</v>
      </c>
      <c r="T190" s="69">
        <v>1694</v>
      </c>
      <c r="U190" s="29" t="s">
        <v>150</v>
      </c>
      <c r="V190" s="82">
        <f>IF(S190="","",$P190*$S190)</f>
        <v>64.640590463907003</v>
      </c>
      <c r="W190" s="83">
        <f>IF(T190="","",$P190*$T190)</f>
        <v>291.32504078303424</v>
      </c>
      <c r="X190" s="29" t="s">
        <v>150</v>
      </c>
      <c r="Y190" s="78" t="s">
        <v>6</v>
      </c>
      <c r="Z190" s="10"/>
      <c r="AA190" s="31"/>
    </row>
    <row r="191" spans="1:27" s="7" customFormat="1" ht="33" customHeight="1" x14ac:dyDescent="0.2">
      <c r="A191" s="8"/>
      <c r="B191" s="4"/>
      <c r="C191" s="4"/>
      <c r="D191" s="9" t="s">
        <v>235</v>
      </c>
      <c r="E191" s="88" t="s">
        <v>69</v>
      </c>
      <c r="F191" s="59">
        <v>43923</v>
      </c>
      <c r="G191" s="66">
        <v>80</v>
      </c>
      <c r="H191" s="53">
        <v>1697.59</v>
      </c>
      <c r="I191" s="53">
        <v>4</v>
      </c>
      <c r="J191" s="63">
        <v>132.22</v>
      </c>
      <c r="K191" s="28" t="s">
        <v>141</v>
      </c>
      <c r="L191" s="66"/>
      <c r="M191" s="64"/>
      <c r="N191" s="68">
        <v>4</v>
      </c>
      <c r="O191" s="69">
        <v>132.19999999999999</v>
      </c>
      <c r="P191" s="81">
        <f>SUM(M191+O191)/(H191+J191)</f>
        <v>7.224793831053497E-2</v>
      </c>
      <c r="Q191" s="32" t="s">
        <v>273</v>
      </c>
      <c r="R191" s="28" t="s">
        <v>274</v>
      </c>
      <c r="S191" s="65">
        <f>SUM(H191*0.0765)</f>
        <v>129.865635</v>
      </c>
      <c r="T191" s="69">
        <v>20.18</v>
      </c>
      <c r="U191" s="29" t="s">
        <v>150</v>
      </c>
      <c r="V191" s="82">
        <f>IF(S191="","",$P191*$S191)</f>
        <v>9.3825243861384511</v>
      </c>
      <c r="W191" s="83">
        <f>IF(T191="","",$P191*$T191)</f>
        <v>1.4579633951065958</v>
      </c>
      <c r="X191" s="29" t="s">
        <v>150</v>
      </c>
      <c r="Y191" s="78" t="s">
        <v>6</v>
      </c>
      <c r="Z191" s="10"/>
      <c r="AA191" s="31"/>
    </row>
    <row r="192" spans="1:27" s="7" customFormat="1" ht="33" customHeight="1" x14ac:dyDescent="0.2">
      <c r="A192" s="8"/>
      <c r="B192" s="4"/>
      <c r="C192" s="4"/>
      <c r="D192" s="9" t="s">
        <v>53</v>
      </c>
      <c r="E192" s="88" t="s">
        <v>69</v>
      </c>
      <c r="F192" s="59">
        <v>43937</v>
      </c>
      <c r="G192" s="66">
        <v>70</v>
      </c>
      <c r="H192" s="53">
        <v>2465.3000000000002</v>
      </c>
      <c r="I192" s="53">
        <v>0</v>
      </c>
      <c r="J192" s="63">
        <v>0</v>
      </c>
      <c r="K192" s="28" t="s">
        <v>141</v>
      </c>
      <c r="L192" s="66">
        <v>49</v>
      </c>
      <c r="M192" s="64">
        <v>1759.1</v>
      </c>
      <c r="N192" s="68">
        <v>0</v>
      </c>
      <c r="O192" s="69">
        <v>0</v>
      </c>
      <c r="P192" s="81">
        <f>SUM(M192+O192)/(H192+J192)</f>
        <v>0.71354399058938056</v>
      </c>
      <c r="Q192" s="32" t="s">
        <v>41</v>
      </c>
      <c r="R192" s="28" t="s">
        <v>149</v>
      </c>
      <c r="S192" s="65">
        <f>SUM(H192*0.0765)</f>
        <v>188.59545</v>
      </c>
      <c r="T192" s="69">
        <v>965.29</v>
      </c>
      <c r="U192" s="29" t="s">
        <v>150</v>
      </c>
      <c r="V192" s="82">
        <f>IF(S192="","",$P192*$S192)</f>
        <v>134.57114999999999</v>
      </c>
      <c r="W192" s="83">
        <f>IF(T192="","",$P192*$T192)</f>
        <v>688.7768786760231</v>
      </c>
      <c r="X192" s="29" t="s">
        <v>150</v>
      </c>
      <c r="Y192" s="78" t="s">
        <v>6</v>
      </c>
      <c r="Z192" s="10"/>
      <c r="AA192" s="31"/>
    </row>
    <row r="193" spans="1:27" s="7" customFormat="1" ht="33" customHeight="1" x14ac:dyDescent="0.2">
      <c r="A193" s="8"/>
      <c r="B193" s="4"/>
      <c r="C193" s="4"/>
      <c r="D193" s="9" t="s">
        <v>53</v>
      </c>
      <c r="E193" s="88" t="s">
        <v>69</v>
      </c>
      <c r="F193" s="59">
        <v>43951</v>
      </c>
      <c r="G193" s="66">
        <v>70</v>
      </c>
      <c r="H193" s="53">
        <v>2465.3000000000002</v>
      </c>
      <c r="I193" s="53"/>
      <c r="J193" s="63"/>
      <c r="K193" s="28" t="s">
        <v>141</v>
      </c>
      <c r="L193" s="66">
        <v>7</v>
      </c>
      <c r="M193" s="64">
        <v>251.3</v>
      </c>
      <c r="N193" s="68">
        <v>0</v>
      </c>
      <c r="O193" s="69">
        <v>0</v>
      </c>
      <c r="P193" s="81">
        <f>SUM(M193+O193)/(H193+J193)</f>
        <v>0.10193485579848294</v>
      </c>
      <c r="Q193" s="32" t="s">
        <v>45</v>
      </c>
      <c r="R193" s="28" t="s">
        <v>149</v>
      </c>
      <c r="S193" s="65">
        <f>SUM(H193*0.0765)</f>
        <v>188.59545</v>
      </c>
      <c r="T193" s="69">
        <v>137.9</v>
      </c>
      <c r="U193" s="29" t="s">
        <v>150</v>
      </c>
      <c r="V193" s="82">
        <f>IF(S193="","",$P193*$S193)</f>
        <v>19.224449999999997</v>
      </c>
      <c r="W193" s="83">
        <f>IF(T193="","",$P193*$T193)</f>
        <v>14.056816614610797</v>
      </c>
      <c r="X193" s="29" t="s">
        <v>150</v>
      </c>
      <c r="Y193" s="78" t="s">
        <v>6</v>
      </c>
      <c r="Z193" s="10"/>
      <c r="AA193" s="31"/>
    </row>
    <row r="194" spans="1:27" s="7" customFormat="1" ht="33" customHeight="1" x14ac:dyDescent="0.2">
      <c r="A194" s="8"/>
      <c r="B194" s="4"/>
      <c r="C194" s="4"/>
      <c r="D194" s="9" t="s">
        <v>74</v>
      </c>
      <c r="E194" s="88" t="s">
        <v>69</v>
      </c>
      <c r="F194" s="59">
        <v>43937</v>
      </c>
      <c r="G194" s="66">
        <v>80</v>
      </c>
      <c r="H194" s="53">
        <v>1562.07</v>
      </c>
      <c r="I194" s="53"/>
      <c r="J194" s="63"/>
      <c r="K194" s="28" t="s">
        <v>141</v>
      </c>
      <c r="L194" s="66">
        <v>72</v>
      </c>
      <c r="M194" s="64">
        <v>1472.4</v>
      </c>
      <c r="N194" s="68">
        <v>0</v>
      </c>
      <c r="O194" s="69">
        <v>0</v>
      </c>
      <c r="P194" s="81">
        <f>SUM(M194+O194)/(H194+J194)</f>
        <v>0.94259540225470062</v>
      </c>
      <c r="Q194" s="32" t="s">
        <v>57</v>
      </c>
      <c r="R194" s="28" t="s">
        <v>149</v>
      </c>
      <c r="S194" s="65">
        <f>SUM(H194*0.0765)</f>
        <v>119.49835499999999</v>
      </c>
      <c r="T194" s="69">
        <v>1325.05</v>
      </c>
      <c r="U194" s="29" t="s">
        <v>150</v>
      </c>
      <c r="V194" s="82">
        <f>IF(S194="","",$P194*$S194)</f>
        <v>112.63860000000001</v>
      </c>
      <c r="W194" s="83">
        <f>IF(T194="","",$P194*$T194)</f>
        <v>1248.986037757591</v>
      </c>
      <c r="X194" s="29" t="s">
        <v>150</v>
      </c>
      <c r="Y194" s="78"/>
      <c r="Z194" s="10"/>
      <c r="AA194" s="31"/>
    </row>
    <row r="195" spans="1:27" s="7" customFormat="1" ht="33" customHeight="1" x14ac:dyDescent="0.2">
      <c r="A195" s="8"/>
      <c r="B195" s="4"/>
      <c r="C195" s="4"/>
      <c r="D195" s="9" t="s">
        <v>74</v>
      </c>
      <c r="E195" s="88" t="s">
        <v>69</v>
      </c>
      <c r="F195" s="59">
        <v>43951</v>
      </c>
      <c r="G195" s="66">
        <v>80</v>
      </c>
      <c r="H195" s="53">
        <v>1562.07</v>
      </c>
      <c r="I195" s="53"/>
      <c r="J195" s="63"/>
      <c r="K195" s="28" t="s">
        <v>141</v>
      </c>
      <c r="L195" s="66">
        <v>80</v>
      </c>
      <c r="M195" s="64">
        <v>1562.07</v>
      </c>
      <c r="N195" s="68">
        <v>0</v>
      </c>
      <c r="O195" s="69">
        <v>0</v>
      </c>
      <c r="P195" s="81">
        <f>SUM(M195+O195)/(H195+J195)</f>
        <v>1</v>
      </c>
      <c r="Q195" s="32" t="s">
        <v>37</v>
      </c>
      <c r="R195" s="28" t="s">
        <v>149</v>
      </c>
      <c r="S195" s="65">
        <f>SUM(H195*0.0765)</f>
        <v>119.49835499999999</v>
      </c>
      <c r="T195" s="69">
        <v>1472.27</v>
      </c>
      <c r="U195" s="29" t="s">
        <v>150</v>
      </c>
      <c r="V195" s="82">
        <f>IF(S195="","",$P195*$S195)</f>
        <v>119.49835499999999</v>
      </c>
      <c r="W195" s="83">
        <f>IF(T195="","",$P195*$T195)</f>
        <v>1472.27</v>
      </c>
      <c r="X195" s="29" t="s">
        <v>150</v>
      </c>
      <c r="Y195" s="78"/>
      <c r="Z195" s="10"/>
      <c r="AA195" s="31"/>
    </row>
    <row r="196" spans="1:27" s="7" customFormat="1" ht="33" customHeight="1" x14ac:dyDescent="0.2">
      <c r="A196" s="8"/>
      <c r="B196" s="4"/>
      <c r="C196" s="4"/>
      <c r="D196" s="9" t="s">
        <v>74</v>
      </c>
      <c r="E196" s="88" t="s">
        <v>69</v>
      </c>
      <c r="F196" s="59">
        <v>43965</v>
      </c>
      <c r="G196" s="66">
        <v>80</v>
      </c>
      <c r="H196" s="53">
        <v>1562.07</v>
      </c>
      <c r="I196" s="53"/>
      <c r="J196" s="63"/>
      <c r="K196" s="28" t="s">
        <v>141</v>
      </c>
      <c r="L196" s="66">
        <v>32</v>
      </c>
      <c r="M196" s="64">
        <v>654.4</v>
      </c>
      <c r="N196" s="68">
        <v>0</v>
      </c>
      <c r="O196" s="69">
        <v>0</v>
      </c>
      <c r="P196" s="81">
        <f>SUM(M196+O196)/(H196+J196)</f>
        <v>0.418931289890978</v>
      </c>
      <c r="Q196" s="32" t="s">
        <v>76</v>
      </c>
      <c r="R196" s="28" t="s">
        <v>149</v>
      </c>
      <c r="S196" s="65">
        <f>SUM(H196*0.0765)</f>
        <v>119.49835499999999</v>
      </c>
      <c r="T196" s="69">
        <v>588.91</v>
      </c>
      <c r="U196" s="29" t="s">
        <v>150</v>
      </c>
      <c r="V196" s="82">
        <f>IF(S196="","",$P196*$S196)</f>
        <v>50.061599999999999</v>
      </c>
      <c r="W196" s="83">
        <f>IF(T196="","",$P196*$T196)</f>
        <v>246.71282592969584</v>
      </c>
      <c r="X196" s="29" t="s">
        <v>150</v>
      </c>
      <c r="Y196" s="78"/>
      <c r="Z196" s="10"/>
      <c r="AA196" s="31"/>
    </row>
    <row r="197" spans="1:27" s="7" customFormat="1" ht="33" customHeight="1" x14ac:dyDescent="0.2">
      <c r="A197" s="8"/>
      <c r="B197" s="4"/>
      <c r="C197" s="4"/>
      <c r="D197" s="88" t="s">
        <v>68</v>
      </c>
      <c r="E197" s="88" t="s">
        <v>69</v>
      </c>
      <c r="F197" s="59">
        <v>43937</v>
      </c>
      <c r="G197" s="66">
        <v>80</v>
      </c>
      <c r="H197" s="53">
        <v>4913.37</v>
      </c>
      <c r="I197" s="53"/>
      <c r="J197" s="63"/>
      <c r="K197" s="28" t="s">
        <v>141</v>
      </c>
      <c r="L197" s="66">
        <v>60</v>
      </c>
      <c r="M197" s="64">
        <v>3685.2</v>
      </c>
      <c r="N197" s="68">
        <v>0</v>
      </c>
      <c r="O197" s="69">
        <v>0</v>
      </c>
      <c r="P197" s="81">
        <f>SUM(M197+O197)/(H197+J197)</f>
        <v>0.75003510828616604</v>
      </c>
      <c r="Q197" s="32" t="s">
        <v>57</v>
      </c>
      <c r="R197" s="28" t="s">
        <v>149</v>
      </c>
      <c r="S197" s="65">
        <f>SUM(H197*0.0765)</f>
        <v>375.87280499999997</v>
      </c>
      <c r="T197" s="69">
        <v>1012.78</v>
      </c>
      <c r="U197" s="29" t="s">
        <v>150</v>
      </c>
      <c r="V197" s="82">
        <f>IF(S197="","",$P197*$S197)</f>
        <v>281.91779999999994</v>
      </c>
      <c r="W197" s="83">
        <f>IF(T197="","",$P197*$T197)</f>
        <v>759.62055697006326</v>
      </c>
      <c r="X197" s="29" t="s">
        <v>150</v>
      </c>
      <c r="Y197" s="78"/>
      <c r="Z197" s="10"/>
      <c r="AA197" s="31"/>
    </row>
    <row r="198" spans="1:27" s="7" customFormat="1" ht="33" customHeight="1" x14ac:dyDescent="0.2">
      <c r="A198" s="8"/>
      <c r="B198" s="4"/>
      <c r="C198" s="4"/>
      <c r="D198" s="88" t="s">
        <v>68</v>
      </c>
      <c r="E198" s="88" t="s">
        <v>69</v>
      </c>
      <c r="F198" s="59">
        <v>43951</v>
      </c>
      <c r="G198" s="66">
        <v>80</v>
      </c>
      <c r="H198" s="53">
        <v>4913.37</v>
      </c>
      <c r="I198" s="53"/>
      <c r="J198" s="63"/>
      <c r="K198" s="28" t="s">
        <v>141</v>
      </c>
      <c r="L198" s="66">
        <v>80</v>
      </c>
      <c r="M198" s="64">
        <v>4913.37</v>
      </c>
      <c r="N198" s="68">
        <v>0</v>
      </c>
      <c r="O198" s="69">
        <v>0</v>
      </c>
      <c r="P198" s="81">
        <f>SUM(M198+O198)/(H198+J198)</f>
        <v>1</v>
      </c>
      <c r="Q198" s="32" t="s">
        <v>57</v>
      </c>
      <c r="R198" s="28" t="s">
        <v>149</v>
      </c>
      <c r="S198" s="65">
        <f>SUM(H198*0.0765)</f>
        <v>375.87280499999997</v>
      </c>
      <c r="T198" s="69">
        <v>1350.38</v>
      </c>
      <c r="U198" s="29" t="s">
        <v>150</v>
      </c>
      <c r="V198" s="82">
        <f>IF(S198="","",$P198*$S198)</f>
        <v>375.87280499999997</v>
      </c>
      <c r="W198" s="83">
        <f>IF(T198="","",$P198*$T198)</f>
        <v>1350.38</v>
      </c>
      <c r="X198" s="29" t="s">
        <v>150</v>
      </c>
      <c r="Y198" s="78"/>
      <c r="Z198" s="10"/>
      <c r="AA198" s="31"/>
    </row>
    <row r="199" spans="1:27" s="7" customFormat="1" ht="33" customHeight="1" x14ac:dyDescent="0.2">
      <c r="A199" s="8"/>
      <c r="B199" s="4"/>
      <c r="C199" s="4"/>
      <c r="D199" s="88" t="s">
        <v>68</v>
      </c>
      <c r="E199" s="88" t="s">
        <v>69</v>
      </c>
      <c r="F199" s="59">
        <v>43965</v>
      </c>
      <c r="G199" s="66">
        <v>80</v>
      </c>
      <c r="H199" s="53">
        <v>4913.37</v>
      </c>
      <c r="I199" s="53"/>
      <c r="J199" s="63"/>
      <c r="K199" s="28" t="s">
        <v>141</v>
      </c>
      <c r="L199" s="66">
        <v>20</v>
      </c>
      <c r="M199" s="64">
        <v>1228.4000000000001</v>
      </c>
      <c r="N199" s="68">
        <v>0</v>
      </c>
      <c r="O199" s="69">
        <v>0</v>
      </c>
      <c r="P199" s="81">
        <f>SUM(M199+O199)/(H199+J199)</f>
        <v>0.25001170276205542</v>
      </c>
      <c r="Q199" s="32" t="s">
        <v>57</v>
      </c>
      <c r="R199" s="28" t="s">
        <v>149</v>
      </c>
      <c r="S199" s="65">
        <f>SUM(H199*0.0765)</f>
        <v>375.87280499999997</v>
      </c>
      <c r="T199" s="69">
        <v>337.59</v>
      </c>
      <c r="U199" s="29" t="s">
        <v>150</v>
      </c>
      <c r="V199" s="82">
        <f>IF(S199="","",$P199*$S199)</f>
        <v>93.972600000000014</v>
      </c>
      <c r="W199" s="83">
        <f>IF(T199="","",$P199*$T199)</f>
        <v>84.401450735442282</v>
      </c>
      <c r="X199" s="29" t="s">
        <v>150</v>
      </c>
      <c r="Y199" s="78"/>
      <c r="Z199" s="10"/>
      <c r="AA199" s="31"/>
    </row>
    <row r="200" spans="1:27" s="7" customFormat="1" ht="33" customHeight="1" x14ac:dyDescent="0.2">
      <c r="A200" s="8"/>
      <c r="B200" s="4"/>
      <c r="C200" s="4"/>
      <c r="D200" s="88" t="s">
        <v>68</v>
      </c>
      <c r="E200" s="88" t="s">
        <v>69</v>
      </c>
      <c r="F200" s="59">
        <v>43956</v>
      </c>
      <c r="G200" s="66"/>
      <c r="H200" s="53">
        <v>-4455</v>
      </c>
      <c r="I200" s="53"/>
      <c r="J200" s="63"/>
      <c r="K200" s="28" t="s">
        <v>141</v>
      </c>
      <c r="L200" s="66"/>
      <c r="M200" s="64">
        <v>-4455</v>
      </c>
      <c r="N200" s="68">
        <v>0</v>
      </c>
      <c r="O200" s="69">
        <v>0</v>
      </c>
      <c r="P200" s="81">
        <f>SUM(M200+O200)/(H200+J200)</f>
        <v>1</v>
      </c>
      <c r="Q200" s="32" t="s">
        <v>38</v>
      </c>
      <c r="R200" s="28" t="s">
        <v>149</v>
      </c>
      <c r="S200" s="65">
        <f>SUM(H200*0.0765)</f>
        <v>-340.8075</v>
      </c>
      <c r="T200" s="69"/>
      <c r="U200" s="29" t="s">
        <v>150</v>
      </c>
      <c r="V200" s="82">
        <f>IF(S200="","",$P200*$S200)</f>
        <v>-340.8075</v>
      </c>
      <c r="W200" s="83" t="str">
        <f>IF(T200="","",$P200*$T200)</f>
        <v/>
      </c>
      <c r="X200" s="29" t="s">
        <v>150</v>
      </c>
      <c r="Y200" s="78"/>
      <c r="Z200" s="10"/>
      <c r="AA200" s="31"/>
    </row>
    <row r="201" spans="1:27" s="7" customFormat="1" ht="33" customHeight="1" x14ac:dyDescent="0.2">
      <c r="A201" s="8"/>
      <c r="B201" s="4"/>
      <c r="C201" s="4"/>
      <c r="D201" s="9" t="s">
        <v>86</v>
      </c>
      <c r="E201" s="9" t="s">
        <v>69</v>
      </c>
      <c r="F201" s="59">
        <v>43937</v>
      </c>
      <c r="G201" s="66">
        <v>80</v>
      </c>
      <c r="H201" s="53">
        <v>1646.26</v>
      </c>
      <c r="I201" s="53"/>
      <c r="J201" s="63"/>
      <c r="K201" s="28" t="s">
        <v>141</v>
      </c>
      <c r="L201" s="66">
        <v>56</v>
      </c>
      <c r="M201" s="64">
        <v>1207.3599999999999</v>
      </c>
      <c r="N201" s="68">
        <v>0</v>
      </c>
      <c r="O201" s="69">
        <v>0</v>
      </c>
      <c r="P201" s="81">
        <f>SUM(M201+O201)/(H201+J201)</f>
        <v>0.73339569691300277</v>
      </c>
      <c r="Q201" s="32" t="s">
        <v>126</v>
      </c>
      <c r="R201" s="28" t="s">
        <v>149</v>
      </c>
      <c r="S201" s="65">
        <f>SUM(H201*0.0765)</f>
        <v>125.93889</v>
      </c>
      <c r="T201" s="69">
        <v>475.74</v>
      </c>
      <c r="U201" s="29" t="s">
        <v>150</v>
      </c>
      <c r="V201" s="82">
        <f>IF(S201="","",$P201*$S201)</f>
        <v>92.363039999999998</v>
      </c>
      <c r="W201" s="83">
        <f>IF(T201="","",$P201*$T201)</f>
        <v>348.90566884939193</v>
      </c>
      <c r="X201" s="29" t="s">
        <v>150</v>
      </c>
      <c r="Y201" s="78"/>
      <c r="Z201" s="10"/>
      <c r="AA201" s="31"/>
    </row>
    <row r="202" spans="1:27" s="7" customFormat="1" ht="33" customHeight="1" x14ac:dyDescent="0.2">
      <c r="A202" s="8"/>
      <c r="B202" s="4"/>
      <c r="C202" s="4"/>
      <c r="D202" s="9" t="s">
        <v>86</v>
      </c>
      <c r="E202" s="9" t="s">
        <v>69</v>
      </c>
      <c r="F202" s="59">
        <v>43951</v>
      </c>
      <c r="G202" s="66">
        <v>80</v>
      </c>
      <c r="H202" s="53">
        <v>1646.26</v>
      </c>
      <c r="I202" s="53"/>
      <c r="J202" s="63"/>
      <c r="K202" s="28" t="s">
        <v>141</v>
      </c>
      <c r="L202" s="66">
        <v>80</v>
      </c>
      <c r="M202" s="64">
        <v>1646.26</v>
      </c>
      <c r="N202" s="68">
        <v>0</v>
      </c>
      <c r="O202" s="69">
        <v>0</v>
      </c>
      <c r="P202" s="81">
        <f>SUM(M202+O202)/(H202+J202)</f>
        <v>1</v>
      </c>
      <c r="Q202" s="32" t="s">
        <v>126</v>
      </c>
      <c r="R202" s="28" t="s">
        <v>149</v>
      </c>
      <c r="S202" s="65">
        <f>SUM(H202*0.0765)</f>
        <v>125.93889</v>
      </c>
      <c r="T202" s="69">
        <v>679.62</v>
      </c>
      <c r="U202" s="29" t="s">
        <v>150</v>
      </c>
      <c r="V202" s="82">
        <f>IF(S202="","",$P202*$S202)</f>
        <v>125.93889</v>
      </c>
      <c r="W202" s="83">
        <f>IF(T202="","",$P202*$T202)</f>
        <v>679.62</v>
      </c>
      <c r="X202" s="29" t="s">
        <v>150</v>
      </c>
      <c r="Y202" s="78"/>
      <c r="Z202" s="10"/>
      <c r="AA202" s="31"/>
    </row>
    <row r="203" spans="1:27" s="7" customFormat="1" ht="33" customHeight="1" x14ac:dyDescent="0.2">
      <c r="A203" s="8"/>
      <c r="B203" s="4"/>
      <c r="C203" s="4"/>
      <c r="D203" s="9" t="s">
        <v>86</v>
      </c>
      <c r="E203" s="9" t="s">
        <v>69</v>
      </c>
      <c r="F203" s="59">
        <v>43957</v>
      </c>
      <c r="G203" s="66">
        <v>80</v>
      </c>
      <c r="H203" s="53">
        <v>689.92</v>
      </c>
      <c r="I203" s="53"/>
      <c r="J203" s="63"/>
      <c r="K203" s="28" t="s">
        <v>141</v>
      </c>
      <c r="L203" s="66">
        <v>32</v>
      </c>
      <c r="M203" s="64">
        <v>689.92</v>
      </c>
      <c r="N203" s="68">
        <v>0</v>
      </c>
      <c r="O203" s="69">
        <v>0</v>
      </c>
      <c r="P203" s="81">
        <f>SUM(M203+O203)/(H203+J203)</f>
        <v>1</v>
      </c>
      <c r="Q203" s="32" t="s">
        <v>126</v>
      </c>
      <c r="R203" s="28" t="s">
        <v>149</v>
      </c>
      <c r="S203" s="65">
        <f>SUM(H203*0.0765)</f>
        <v>52.778879999999994</v>
      </c>
      <c r="T203" s="69">
        <v>271.85000000000002</v>
      </c>
      <c r="U203" s="29" t="s">
        <v>150</v>
      </c>
      <c r="V203" s="82">
        <f>IF(S203="","",$P203*$S203)</f>
        <v>52.778879999999994</v>
      </c>
      <c r="W203" s="83">
        <f>IF(T203="","",$P203*$T203)</f>
        <v>271.85000000000002</v>
      </c>
      <c r="X203" s="29" t="s">
        <v>150</v>
      </c>
      <c r="Y203" s="78"/>
      <c r="Z203" s="10"/>
      <c r="AA203" s="31"/>
    </row>
    <row r="204" spans="1:27" s="7" customFormat="1" ht="33" customHeight="1" x14ac:dyDescent="0.2">
      <c r="A204" s="8"/>
      <c r="B204" s="4"/>
      <c r="C204" s="4"/>
      <c r="D204" s="9" t="s">
        <v>86</v>
      </c>
      <c r="E204" s="9" t="s">
        <v>69</v>
      </c>
      <c r="F204" s="59">
        <v>43957</v>
      </c>
      <c r="G204" s="66"/>
      <c r="H204" s="53">
        <v>-2814.49</v>
      </c>
      <c r="I204" s="53"/>
      <c r="J204" s="63"/>
      <c r="K204" s="28" t="s">
        <v>141</v>
      </c>
      <c r="L204" s="66"/>
      <c r="M204" s="64">
        <v>-2814.49</v>
      </c>
      <c r="N204" s="68">
        <v>0</v>
      </c>
      <c r="O204" s="69">
        <v>0</v>
      </c>
      <c r="P204" s="81">
        <f>SUM(M204+O204)/(H204+J204)</f>
        <v>1</v>
      </c>
      <c r="Q204" s="32" t="s">
        <v>38</v>
      </c>
      <c r="R204" s="28" t="s">
        <v>149</v>
      </c>
      <c r="S204" s="65">
        <f>SUM(H204*0.0765)</f>
        <v>-215.30848499999999</v>
      </c>
      <c r="T204" s="69"/>
      <c r="U204" s="29" t="s">
        <v>150</v>
      </c>
      <c r="V204" s="82">
        <f>IF(S204="","",$P204*$S204)</f>
        <v>-215.30848499999999</v>
      </c>
      <c r="W204" s="83" t="str">
        <f>IF(T204="","",$P204*$T204)</f>
        <v/>
      </c>
      <c r="X204" s="29" t="s">
        <v>150</v>
      </c>
      <c r="Y204" s="78"/>
      <c r="Z204" s="10"/>
      <c r="AA204" s="31"/>
    </row>
    <row r="205" spans="1:27" s="7" customFormat="1" ht="33" customHeight="1" x14ac:dyDescent="0.2">
      <c r="A205" s="8"/>
      <c r="B205" s="4"/>
      <c r="C205" s="4"/>
      <c r="D205" s="9" t="s">
        <v>82</v>
      </c>
      <c r="E205" s="9" t="s">
        <v>69</v>
      </c>
      <c r="F205" s="59">
        <v>43923</v>
      </c>
      <c r="G205" s="66">
        <v>60</v>
      </c>
      <c r="H205" s="53">
        <v>3425.14</v>
      </c>
      <c r="I205" s="53"/>
      <c r="J205" s="63"/>
      <c r="K205" s="28" t="s">
        <v>141</v>
      </c>
      <c r="L205" s="66">
        <v>20</v>
      </c>
      <c r="M205" s="64">
        <v>1173.8</v>
      </c>
      <c r="N205" s="68">
        <v>0</v>
      </c>
      <c r="O205" s="69">
        <v>0</v>
      </c>
      <c r="P205" s="81">
        <f>SUM(M205+O205)/(H205+J205)</f>
        <v>0.34270132023800487</v>
      </c>
      <c r="Q205" s="32" t="s">
        <v>41</v>
      </c>
      <c r="R205" s="28" t="s">
        <v>149</v>
      </c>
      <c r="S205" s="65">
        <f>SUM(H205*0.0765)</f>
        <v>262.02321000000001</v>
      </c>
      <c r="T205" s="69">
        <v>323.01</v>
      </c>
      <c r="U205" s="29" t="s">
        <v>150</v>
      </c>
      <c r="V205" s="82">
        <f>IF(S205="","",$P205*$S205)</f>
        <v>89.795699999999997</v>
      </c>
      <c r="W205" s="83">
        <f>IF(T205="","",$P205*$T205)</f>
        <v>110.69595345007795</v>
      </c>
      <c r="X205" s="29" t="s">
        <v>150</v>
      </c>
      <c r="Y205" s="78"/>
      <c r="Z205" s="10"/>
      <c r="AA205" s="31"/>
    </row>
    <row r="206" spans="1:27" s="7" customFormat="1" ht="33" customHeight="1" x14ac:dyDescent="0.2">
      <c r="A206" s="8"/>
      <c r="B206" s="4"/>
      <c r="C206" s="4"/>
      <c r="D206" s="9" t="s">
        <v>79</v>
      </c>
      <c r="E206" s="9" t="s">
        <v>69</v>
      </c>
      <c r="F206" s="59">
        <v>43923</v>
      </c>
      <c r="G206" s="66">
        <v>70</v>
      </c>
      <c r="H206" s="53">
        <v>4349.43</v>
      </c>
      <c r="I206" s="53"/>
      <c r="J206" s="63"/>
      <c r="K206" s="28" t="s">
        <v>141</v>
      </c>
      <c r="L206" s="66">
        <v>10</v>
      </c>
      <c r="M206" s="64">
        <v>639.6</v>
      </c>
      <c r="N206" s="68">
        <v>0</v>
      </c>
      <c r="O206" s="69">
        <v>0</v>
      </c>
      <c r="P206" s="81">
        <f>SUM(M206+O206)/(H206+J206)</f>
        <v>0.14705375187093481</v>
      </c>
      <c r="Q206" s="32" t="s">
        <v>41</v>
      </c>
      <c r="R206" s="28" t="s">
        <v>149</v>
      </c>
      <c r="S206" s="65">
        <f>SUM(H206*0.0765)</f>
        <v>332.73139500000002</v>
      </c>
      <c r="T206" s="69">
        <v>140.47999999999999</v>
      </c>
      <c r="U206" s="29" t="s">
        <v>150</v>
      </c>
      <c r="V206" s="82">
        <f>IF(S206="","",$P206*$S206)</f>
        <v>48.929400000000001</v>
      </c>
      <c r="W206" s="83">
        <f>IF(T206="","",$P206*$T206)</f>
        <v>20.658111062828919</v>
      </c>
      <c r="X206" s="29" t="s">
        <v>150</v>
      </c>
      <c r="Y206" s="78"/>
      <c r="Z206" s="10"/>
      <c r="AA206" s="31"/>
    </row>
    <row r="207" spans="1:27" s="7" customFormat="1" ht="33" customHeight="1" x14ac:dyDescent="0.2">
      <c r="A207" s="8"/>
      <c r="B207" s="4"/>
      <c r="C207" s="4"/>
      <c r="D207" s="9" t="s">
        <v>79</v>
      </c>
      <c r="E207" s="9" t="s">
        <v>69</v>
      </c>
      <c r="F207" s="59">
        <v>43937</v>
      </c>
      <c r="G207" s="66">
        <v>80</v>
      </c>
      <c r="H207" s="53">
        <v>4970.78</v>
      </c>
      <c r="I207" s="53"/>
      <c r="J207" s="63"/>
      <c r="K207" s="28" t="s">
        <v>141</v>
      </c>
      <c r="L207" s="66">
        <v>10</v>
      </c>
      <c r="M207" s="64">
        <v>639.6</v>
      </c>
      <c r="N207" s="68">
        <v>0</v>
      </c>
      <c r="O207" s="69">
        <v>0</v>
      </c>
      <c r="P207" s="81">
        <f>SUM(M207+O207)/(H207+J207)</f>
        <v>0.12867195892797509</v>
      </c>
      <c r="Q207" s="32" t="s">
        <v>41</v>
      </c>
      <c r="R207" s="28" t="s">
        <v>149</v>
      </c>
      <c r="S207" s="65">
        <f>SUM(H207*0.0765)</f>
        <v>380.26466999999997</v>
      </c>
      <c r="T207" s="69">
        <v>140.47999999999999</v>
      </c>
      <c r="U207" s="29" t="s">
        <v>150</v>
      </c>
      <c r="V207" s="82">
        <f>IF(S207="","",$P207*$S207)</f>
        <v>48.929399999999994</v>
      </c>
      <c r="W207" s="83">
        <f>IF(T207="","",$P207*$T207)</f>
        <v>18.07583679020194</v>
      </c>
      <c r="X207" s="29" t="s">
        <v>150</v>
      </c>
      <c r="Y207" s="78"/>
      <c r="Z207" s="10"/>
      <c r="AA207" s="31"/>
    </row>
    <row r="208" spans="1:27" s="7" customFormat="1" ht="33" customHeight="1" x14ac:dyDescent="0.2">
      <c r="A208" s="8"/>
      <c r="B208" s="4"/>
      <c r="C208" s="4"/>
      <c r="D208" s="9" t="s">
        <v>77</v>
      </c>
      <c r="E208" s="9" t="s">
        <v>69</v>
      </c>
      <c r="F208" s="59">
        <v>43923</v>
      </c>
      <c r="G208" s="66">
        <v>64</v>
      </c>
      <c r="H208" s="53">
        <v>1803.82</v>
      </c>
      <c r="I208" s="53"/>
      <c r="J208" s="63"/>
      <c r="K208" s="28" t="s">
        <v>141</v>
      </c>
      <c r="L208" s="66">
        <v>16</v>
      </c>
      <c r="M208" s="64">
        <v>456.96</v>
      </c>
      <c r="N208" s="68">
        <v>0</v>
      </c>
      <c r="O208" s="69">
        <v>0</v>
      </c>
      <c r="P208" s="81">
        <f>SUM(M208+O208)/(H208+J208)</f>
        <v>0.25332904613542373</v>
      </c>
      <c r="Q208" s="32" t="s">
        <v>41</v>
      </c>
      <c r="R208" s="28" t="s">
        <v>149</v>
      </c>
      <c r="S208" s="65">
        <f>SUM(H208*0.0765)</f>
        <v>137.99223000000001</v>
      </c>
      <c r="T208" s="69">
        <v>73.11</v>
      </c>
      <c r="U208" s="29" t="s">
        <v>150</v>
      </c>
      <c r="V208" s="82">
        <f>IF(S208="","",$P208*$S208)</f>
        <v>34.957440000000005</v>
      </c>
      <c r="W208" s="83">
        <f>IF(T208="","",$P208*$T208)</f>
        <v>18.520886562960829</v>
      </c>
      <c r="X208" s="29" t="s">
        <v>150</v>
      </c>
      <c r="Y208" s="78"/>
      <c r="Z208" s="10"/>
      <c r="AA208" s="31"/>
    </row>
    <row r="209" spans="1:27" s="7" customFormat="1" ht="33" customHeight="1" x14ac:dyDescent="0.2">
      <c r="A209" s="8"/>
      <c r="B209" s="4"/>
      <c r="C209" s="4"/>
      <c r="D209" s="9" t="s">
        <v>77</v>
      </c>
      <c r="E209" s="9" t="s">
        <v>69</v>
      </c>
      <c r="F209" s="59">
        <v>43937</v>
      </c>
      <c r="G209" s="66">
        <v>80</v>
      </c>
      <c r="H209" s="53">
        <v>2254.7800000000002</v>
      </c>
      <c r="I209" s="53"/>
      <c r="J209" s="63"/>
      <c r="K209" s="28" t="s">
        <v>141</v>
      </c>
      <c r="L209" s="66">
        <v>32</v>
      </c>
      <c r="M209" s="64">
        <v>913.92</v>
      </c>
      <c r="N209" s="68">
        <v>0</v>
      </c>
      <c r="O209" s="69">
        <v>0</v>
      </c>
      <c r="P209" s="81">
        <f>SUM(M209+O209)/(H209+J209)</f>
        <v>0.40532557500066518</v>
      </c>
      <c r="Q209" s="32" t="s">
        <v>41</v>
      </c>
      <c r="R209" s="28" t="s">
        <v>149</v>
      </c>
      <c r="S209" s="65">
        <f>SUM(H209*0.0765)</f>
        <v>172.49067000000002</v>
      </c>
      <c r="T209" s="69">
        <v>109.67</v>
      </c>
      <c r="U209" s="29" t="s">
        <v>150</v>
      </c>
      <c r="V209" s="82">
        <f>IF(S209="","",$P209*$S209)</f>
        <v>69.914879999999997</v>
      </c>
      <c r="W209" s="83">
        <f>IF(T209="","",$P209*$T209)</f>
        <v>44.452055810322953</v>
      </c>
      <c r="X209" s="29" t="s">
        <v>150</v>
      </c>
      <c r="Y209" s="78"/>
      <c r="Z209" s="10"/>
      <c r="AA209" s="31"/>
    </row>
    <row r="210" spans="1:27" s="7" customFormat="1" ht="33" customHeight="1" x14ac:dyDescent="0.2">
      <c r="A210" s="8"/>
      <c r="B210" s="4"/>
      <c r="C210" s="4"/>
      <c r="D210" s="9" t="s">
        <v>75</v>
      </c>
      <c r="E210" s="9" t="s">
        <v>69</v>
      </c>
      <c r="F210" s="59">
        <v>43923</v>
      </c>
      <c r="G210" s="66">
        <v>70</v>
      </c>
      <c r="H210" s="53">
        <v>4323.51</v>
      </c>
      <c r="I210" s="53"/>
      <c r="J210" s="63"/>
      <c r="K210" s="28" t="s">
        <v>141</v>
      </c>
      <c r="L210" s="66">
        <v>10</v>
      </c>
      <c r="M210" s="64">
        <v>635.9</v>
      </c>
      <c r="N210" s="68">
        <v>0</v>
      </c>
      <c r="O210" s="69">
        <v>0</v>
      </c>
      <c r="P210" s="81">
        <f>SUM(M210+O210)/(H210+J210)</f>
        <v>0.14707957192188753</v>
      </c>
      <c r="Q210" s="32" t="s">
        <v>41</v>
      </c>
      <c r="R210" s="28" t="s">
        <v>149</v>
      </c>
      <c r="S210" s="65">
        <f>SUM(H210*0.0765)</f>
        <v>330.748515</v>
      </c>
      <c r="T210" s="69">
        <v>169.35</v>
      </c>
      <c r="U210" s="29" t="s">
        <v>150</v>
      </c>
      <c r="V210" s="82">
        <f>IF(S210="","",$P210*$S210)</f>
        <v>48.646349999999998</v>
      </c>
      <c r="W210" s="83">
        <f>IF(T210="","",$P210*$T210)</f>
        <v>24.907925504971651</v>
      </c>
      <c r="X210" s="29" t="s">
        <v>150</v>
      </c>
      <c r="Y210" s="78"/>
      <c r="Z210" s="10"/>
      <c r="AA210" s="31"/>
    </row>
    <row r="211" spans="1:27" s="7" customFormat="1" ht="33" customHeight="1" x14ac:dyDescent="0.2">
      <c r="A211" s="8"/>
      <c r="B211" s="4"/>
      <c r="C211" s="4"/>
      <c r="D211" s="9" t="s">
        <v>75</v>
      </c>
      <c r="E211" s="9" t="s">
        <v>69</v>
      </c>
      <c r="F211" s="59">
        <v>43937</v>
      </c>
      <c r="G211" s="66">
        <v>80</v>
      </c>
      <c r="H211" s="53">
        <v>4941.1499999999996</v>
      </c>
      <c r="I211" s="53"/>
      <c r="J211" s="63"/>
      <c r="K211" s="28" t="s">
        <v>141</v>
      </c>
      <c r="L211" s="66">
        <v>10</v>
      </c>
      <c r="M211" s="64">
        <v>635.9</v>
      </c>
      <c r="N211" s="68">
        <v>0</v>
      </c>
      <c r="O211" s="69">
        <v>0</v>
      </c>
      <c r="P211" s="81">
        <f>SUM(M211+O211)/(H211+J211)</f>
        <v>0.12869473705513898</v>
      </c>
      <c r="Q211" s="32" t="s">
        <v>41</v>
      </c>
      <c r="R211" s="28" t="s">
        <v>149</v>
      </c>
      <c r="S211" s="65">
        <f>SUM(H211*0.0765)</f>
        <v>377.99797499999994</v>
      </c>
      <c r="T211" s="69">
        <v>169.35</v>
      </c>
      <c r="U211" s="29" t="s">
        <v>150</v>
      </c>
      <c r="V211" s="82">
        <f>IF(S211="","",$P211*$S211)</f>
        <v>48.646349999999991</v>
      </c>
      <c r="W211" s="83">
        <f>IF(T211="","",$P211*$T211)</f>
        <v>21.794453720287784</v>
      </c>
      <c r="X211" s="29" t="s">
        <v>150</v>
      </c>
      <c r="Y211" s="78"/>
      <c r="Z211" s="10"/>
      <c r="AA211" s="31"/>
    </row>
    <row r="212" spans="1:27" s="7" customFormat="1" ht="33" customHeight="1" x14ac:dyDescent="0.2">
      <c r="A212" s="8"/>
      <c r="B212" s="4"/>
      <c r="C212" s="4"/>
      <c r="D212" s="9" t="s">
        <v>80</v>
      </c>
      <c r="E212" s="9" t="s">
        <v>69</v>
      </c>
      <c r="F212" s="59">
        <v>43923</v>
      </c>
      <c r="G212" s="66">
        <v>75</v>
      </c>
      <c r="H212" s="53">
        <v>2773.88</v>
      </c>
      <c r="I212" s="53"/>
      <c r="J212" s="63"/>
      <c r="K212" s="28" t="s">
        <v>141</v>
      </c>
      <c r="L212" s="66">
        <v>5</v>
      </c>
      <c r="M212" s="64">
        <v>209.5</v>
      </c>
      <c r="N212" s="68">
        <v>0</v>
      </c>
      <c r="O212" s="69">
        <v>0</v>
      </c>
      <c r="P212" s="81">
        <f>SUM(M212+O212)/(H212+J212)</f>
        <v>7.5525978052403131E-2</v>
      </c>
      <c r="Q212" s="32" t="s">
        <v>41</v>
      </c>
      <c r="R212" s="28" t="s">
        <v>149</v>
      </c>
      <c r="S212" s="65">
        <f>SUM(H212*0.0765)</f>
        <v>212.20182</v>
      </c>
      <c r="T212" s="69">
        <v>52.88</v>
      </c>
      <c r="U212" s="29" t="s">
        <v>150</v>
      </c>
      <c r="V212" s="82">
        <f>IF(S212="","",$P212*$S212)</f>
        <v>16.02675</v>
      </c>
      <c r="W212" s="83">
        <f>IF(T212="","",$P212*$T212)</f>
        <v>3.9938137194110777</v>
      </c>
      <c r="X212" s="29" t="s">
        <v>150</v>
      </c>
      <c r="Y212" s="78"/>
      <c r="Z212" s="10"/>
      <c r="AA212" s="31"/>
    </row>
    <row r="213" spans="1:27" s="7" customFormat="1" ht="33" customHeight="1" x14ac:dyDescent="0.2">
      <c r="A213" s="8"/>
      <c r="B213" s="4"/>
      <c r="C213" s="4"/>
      <c r="D213" s="9" t="s">
        <v>80</v>
      </c>
      <c r="E213" s="9" t="s">
        <v>69</v>
      </c>
      <c r="F213" s="59">
        <v>43937</v>
      </c>
      <c r="G213" s="66">
        <v>80</v>
      </c>
      <c r="H213" s="53">
        <v>2958.81</v>
      </c>
      <c r="I213" s="53"/>
      <c r="J213" s="63"/>
      <c r="K213" s="28" t="s">
        <v>141</v>
      </c>
      <c r="L213" s="66">
        <v>10</v>
      </c>
      <c r="M213" s="64">
        <v>419</v>
      </c>
      <c r="N213" s="68">
        <v>0</v>
      </c>
      <c r="O213" s="69">
        <v>0</v>
      </c>
      <c r="P213" s="81">
        <f>SUM(M213+O213)/(H213+J213)</f>
        <v>0.141610985497548</v>
      </c>
      <c r="Q213" s="32" t="s">
        <v>41</v>
      </c>
      <c r="R213" s="28" t="s">
        <v>149</v>
      </c>
      <c r="S213" s="65">
        <f>SUM(H213*0.0765)</f>
        <v>226.34896499999999</v>
      </c>
      <c r="T213" s="69">
        <v>105.77</v>
      </c>
      <c r="U213" s="29" t="s">
        <v>150</v>
      </c>
      <c r="V213" s="82">
        <f>IF(S213="","",$P213*$S213)</f>
        <v>32.0535</v>
      </c>
      <c r="W213" s="83">
        <f>IF(T213="","",$P213*$T213)</f>
        <v>14.978193936075652</v>
      </c>
      <c r="X213" s="29" t="s">
        <v>150</v>
      </c>
      <c r="Y213" s="78"/>
      <c r="Z213" s="10"/>
      <c r="AA213" s="31"/>
    </row>
    <row r="214" spans="1:27" s="7" customFormat="1" ht="33" customHeight="1" x14ac:dyDescent="0.2">
      <c r="A214" s="8"/>
      <c r="B214" s="4"/>
      <c r="C214" s="4"/>
      <c r="D214" s="9" t="s">
        <v>78</v>
      </c>
      <c r="E214" s="9" t="s">
        <v>69</v>
      </c>
      <c r="F214" s="59">
        <v>43923</v>
      </c>
      <c r="G214" s="66">
        <v>70</v>
      </c>
      <c r="H214" s="53">
        <v>2169.6799999999998</v>
      </c>
      <c r="I214" s="53"/>
      <c r="J214" s="63"/>
      <c r="K214" s="28" t="s">
        <v>141</v>
      </c>
      <c r="L214" s="66">
        <v>10</v>
      </c>
      <c r="M214" s="64">
        <v>334</v>
      </c>
      <c r="N214" s="68">
        <v>0</v>
      </c>
      <c r="O214" s="69">
        <v>0</v>
      </c>
      <c r="P214" s="81">
        <f>SUM(M214+O214)/(H214+J214)</f>
        <v>0.15393975148408984</v>
      </c>
      <c r="Q214" s="32" t="s">
        <v>57</v>
      </c>
      <c r="R214" s="28" t="s">
        <v>149</v>
      </c>
      <c r="S214" s="65">
        <f>SUM(H214*0.0765)</f>
        <v>165.98051999999998</v>
      </c>
      <c r="T214" s="69">
        <v>180.34</v>
      </c>
      <c r="U214" s="29" t="s">
        <v>150</v>
      </c>
      <c r="V214" s="82">
        <f>IF(S214="","",$P214*$S214)</f>
        <v>25.551000000000002</v>
      </c>
      <c r="W214" s="83">
        <f>IF(T214="","",$P214*$T214)</f>
        <v>27.76149478264076</v>
      </c>
      <c r="X214" s="29" t="s">
        <v>150</v>
      </c>
      <c r="Y214" s="78" t="s">
        <v>6</v>
      </c>
      <c r="Z214" s="10"/>
      <c r="AA214" s="31"/>
    </row>
    <row r="215" spans="1:27" s="7" customFormat="1" ht="33" customHeight="1" x14ac:dyDescent="0.2">
      <c r="A215" s="8"/>
      <c r="B215" s="4"/>
      <c r="C215" s="4"/>
      <c r="D215" s="9" t="s">
        <v>78</v>
      </c>
      <c r="E215" s="9" t="s">
        <v>69</v>
      </c>
      <c r="F215" s="59">
        <v>43937</v>
      </c>
      <c r="G215" s="66">
        <v>80</v>
      </c>
      <c r="H215" s="53">
        <v>2479.63</v>
      </c>
      <c r="I215" s="53"/>
      <c r="J215" s="63"/>
      <c r="K215" s="28" t="s">
        <v>141</v>
      </c>
      <c r="L215" s="66">
        <v>60</v>
      </c>
      <c r="M215" s="64">
        <v>2004</v>
      </c>
      <c r="N215" s="68">
        <v>0</v>
      </c>
      <c r="O215" s="69">
        <v>0</v>
      </c>
      <c r="P215" s="81">
        <f>SUM(M215+O215)/(H215+J215)</f>
        <v>0.80818509213068079</v>
      </c>
      <c r="Q215" s="32" t="s">
        <v>57</v>
      </c>
      <c r="R215" s="28" t="s">
        <v>149</v>
      </c>
      <c r="S215" s="65">
        <f>SUM(H215*0.0765)</f>
        <v>189.69169500000001</v>
      </c>
      <c r="T215" s="69">
        <v>1082.0409999999999</v>
      </c>
      <c r="U215" s="29" t="s">
        <v>150</v>
      </c>
      <c r="V215" s="82">
        <f>IF(S215="","",$P215*$S215)</f>
        <v>153.30600000000001</v>
      </c>
      <c r="W215" s="83">
        <f>IF(T215="","",$P215*$T215)</f>
        <v>874.48940527417392</v>
      </c>
      <c r="X215" s="29" t="s">
        <v>150</v>
      </c>
      <c r="Y215" s="78" t="s">
        <v>6</v>
      </c>
      <c r="Z215" s="10"/>
      <c r="AA215" s="31"/>
    </row>
    <row r="216" spans="1:27" s="7" customFormat="1" ht="33" customHeight="1" x14ac:dyDescent="0.2">
      <c r="A216" s="8"/>
      <c r="B216" s="4"/>
      <c r="C216" s="4"/>
      <c r="D216" s="9" t="s">
        <v>78</v>
      </c>
      <c r="E216" s="9" t="s">
        <v>69</v>
      </c>
      <c r="F216" s="59">
        <v>43933</v>
      </c>
      <c r="G216" s="66"/>
      <c r="H216" s="53">
        <v>-1544.4</v>
      </c>
      <c r="I216" s="53"/>
      <c r="J216" s="63"/>
      <c r="K216" s="31" t="s">
        <v>141</v>
      </c>
      <c r="L216" s="66"/>
      <c r="M216" s="64">
        <v>-1544.4</v>
      </c>
      <c r="N216" s="68">
        <v>0</v>
      </c>
      <c r="O216" s="69">
        <v>0</v>
      </c>
      <c r="P216" s="81">
        <f>SUM(M216+O216)/(H216+J216)</f>
        <v>1</v>
      </c>
      <c r="Q216" s="32" t="s">
        <v>57</v>
      </c>
      <c r="R216" s="31" t="s">
        <v>149</v>
      </c>
      <c r="S216" s="65">
        <f>SUM(H216*0.0765)</f>
        <v>-118.14660000000001</v>
      </c>
      <c r="T216" s="69"/>
      <c r="U216" s="29" t="s">
        <v>150</v>
      </c>
      <c r="V216" s="82">
        <f>IF(S216="","",$P216*$S216)</f>
        <v>-118.14660000000001</v>
      </c>
      <c r="W216" s="83" t="str">
        <f>IF(T216="","",$P216*$T216)</f>
        <v/>
      </c>
      <c r="X216" s="29" t="s">
        <v>150</v>
      </c>
      <c r="Y216" s="78" t="s">
        <v>6</v>
      </c>
      <c r="Z216" s="10"/>
      <c r="AA216" s="31"/>
    </row>
    <row r="217" spans="1:27" s="7" customFormat="1" ht="33" customHeight="1" x14ac:dyDescent="0.2">
      <c r="A217" s="8"/>
      <c r="B217" s="4"/>
      <c r="C217" s="4"/>
      <c r="D217" s="9" t="s">
        <v>81</v>
      </c>
      <c r="E217" s="9" t="s">
        <v>69</v>
      </c>
      <c r="F217" s="59">
        <v>43923</v>
      </c>
      <c r="G217" s="66">
        <v>56</v>
      </c>
      <c r="H217" s="53">
        <v>1171.07</v>
      </c>
      <c r="I217" s="53"/>
      <c r="J217" s="63"/>
      <c r="K217" s="31" t="s">
        <v>141</v>
      </c>
      <c r="L217" s="66">
        <v>14</v>
      </c>
      <c r="M217" s="64">
        <v>292.88</v>
      </c>
      <c r="N217" s="68">
        <v>0</v>
      </c>
      <c r="O217" s="69">
        <v>0</v>
      </c>
      <c r="P217" s="81">
        <f>SUM(M217+O217)/(H217+J217)</f>
        <v>0.25009606599093137</v>
      </c>
      <c r="Q217" s="32" t="s">
        <v>41</v>
      </c>
      <c r="R217" s="31" t="s">
        <v>149</v>
      </c>
      <c r="S217" s="65">
        <f>SUM(H217*0.0765)</f>
        <v>89.586855</v>
      </c>
      <c r="T217" s="69">
        <v>46.86</v>
      </c>
      <c r="U217" s="29" t="s">
        <v>150</v>
      </c>
      <c r="V217" s="82">
        <f>IF(S217="","",$P217*$S217)</f>
        <v>22.40532</v>
      </c>
      <c r="W217" s="83">
        <f>IF(T217="","",$P217*$T217)</f>
        <v>11.719501652335044</v>
      </c>
      <c r="X217" s="29" t="s">
        <v>150</v>
      </c>
      <c r="Y217" s="78" t="s">
        <v>6</v>
      </c>
      <c r="Z217" s="10"/>
      <c r="AA217" s="31"/>
    </row>
    <row r="218" spans="1:27" s="7" customFormat="1" ht="33" customHeight="1" x14ac:dyDescent="0.2">
      <c r="A218" s="8"/>
      <c r="B218" s="4"/>
      <c r="C218" s="4"/>
      <c r="D218" s="9" t="s">
        <v>81</v>
      </c>
      <c r="E218" s="9" t="s">
        <v>69</v>
      </c>
      <c r="F218" s="59">
        <v>43937</v>
      </c>
      <c r="G218" s="66">
        <v>70</v>
      </c>
      <c r="H218" s="53">
        <v>1463.84</v>
      </c>
      <c r="I218" s="53"/>
      <c r="J218" s="63"/>
      <c r="K218" s="31" t="s">
        <v>141</v>
      </c>
      <c r="L218" s="66">
        <v>56</v>
      </c>
      <c r="M218" s="64">
        <v>1171.52</v>
      </c>
      <c r="N218" s="68">
        <v>0</v>
      </c>
      <c r="O218" s="69">
        <v>0</v>
      </c>
      <c r="P218" s="81">
        <f>SUM(M218+O218)/(H218+J218)</f>
        <v>0.8003060443764346</v>
      </c>
      <c r="Q218" s="32" t="s">
        <v>41</v>
      </c>
      <c r="R218" s="31" t="s">
        <v>149</v>
      </c>
      <c r="S218" s="65">
        <f>SUM(H218*0.0765)</f>
        <v>111.98375999999999</v>
      </c>
      <c r="T218" s="69">
        <v>187.44</v>
      </c>
      <c r="U218" s="29" t="s">
        <v>150</v>
      </c>
      <c r="V218" s="82">
        <f>IF(S218="","",$P218*$S218)</f>
        <v>89.621279999999999</v>
      </c>
      <c r="W218" s="83">
        <f>IF(T218="","",$P218*$T218)</f>
        <v>150.0093649579189</v>
      </c>
      <c r="X218" s="29" t="s">
        <v>150</v>
      </c>
      <c r="Y218" s="78" t="s">
        <v>6</v>
      </c>
      <c r="Z218" s="10"/>
      <c r="AA218" s="31"/>
    </row>
    <row r="219" spans="1:27" s="7" customFormat="1" ht="33" customHeight="1" x14ac:dyDescent="0.2">
      <c r="A219" s="8"/>
      <c r="B219" s="4"/>
      <c r="C219" s="4"/>
      <c r="D219" s="88" t="s">
        <v>71</v>
      </c>
      <c r="E219" s="88" t="s">
        <v>69</v>
      </c>
      <c r="F219" s="59">
        <v>43937</v>
      </c>
      <c r="G219" s="66">
        <v>80</v>
      </c>
      <c r="H219" s="53">
        <v>2060</v>
      </c>
      <c r="I219" s="53"/>
      <c r="J219" s="63"/>
      <c r="K219" s="31" t="s">
        <v>141</v>
      </c>
      <c r="L219" s="66">
        <v>60</v>
      </c>
      <c r="M219" s="64">
        <v>1768.2</v>
      </c>
      <c r="N219" s="68">
        <v>0</v>
      </c>
      <c r="O219" s="69">
        <v>0</v>
      </c>
      <c r="P219" s="81">
        <f>SUM(M219+O219)/(H219+J219)</f>
        <v>0.85834951456310682</v>
      </c>
      <c r="Q219" s="32" t="s">
        <v>57</v>
      </c>
      <c r="R219" s="31" t="s">
        <v>149</v>
      </c>
      <c r="S219" s="65">
        <f>SUM(H219*0.0765)</f>
        <v>157.59</v>
      </c>
      <c r="T219" s="69">
        <v>1093.1300000000001</v>
      </c>
      <c r="U219" s="29" t="s">
        <v>150</v>
      </c>
      <c r="V219" s="82">
        <f>IF(S219="","",$P219*$S219)</f>
        <v>135.26730000000001</v>
      </c>
      <c r="W219" s="83">
        <f>IF(T219="","",$P219*$T219)</f>
        <v>938.28760485436908</v>
      </c>
      <c r="X219" s="29" t="s">
        <v>150</v>
      </c>
      <c r="Y219" s="78" t="s">
        <v>6</v>
      </c>
      <c r="Z219" s="10"/>
      <c r="AA219" s="31"/>
    </row>
    <row r="220" spans="1:27" s="7" customFormat="1" ht="33" customHeight="1" x14ac:dyDescent="0.2">
      <c r="A220" s="8"/>
      <c r="B220" s="4"/>
      <c r="C220" s="4"/>
      <c r="D220" s="9" t="s">
        <v>71</v>
      </c>
      <c r="E220" s="9" t="s">
        <v>69</v>
      </c>
      <c r="F220" s="59">
        <v>43933</v>
      </c>
      <c r="G220" s="66"/>
      <c r="H220" s="53">
        <v>-1890</v>
      </c>
      <c r="I220" s="53"/>
      <c r="J220" s="63"/>
      <c r="K220" s="31" t="s">
        <v>141</v>
      </c>
      <c r="L220" s="66"/>
      <c r="M220" s="64">
        <v>-1890</v>
      </c>
      <c r="N220" s="68">
        <v>0</v>
      </c>
      <c r="O220" s="69">
        <v>0</v>
      </c>
      <c r="P220" s="81">
        <f>SUM(M220+O220)/(H220+J220)</f>
        <v>1</v>
      </c>
      <c r="Q220" s="32" t="s">
        <v>38</v>
      </c>
      <c r="R220" s="31" t="s">
        <v>149</v>
      </c>
      <c r="S220" s="65">
        <f>SUM(H220*0.0765)</f>
        <v>-144.58500000000001</v>
      </c>
      <c r="T220" s="69"/>
      <c r="U220" s="29" t="s">
        <v>150</v>
      </c>
      <c r="V220" s="82">
        <f>IF(S220="","",$P220*$S220)</f>
        <v>-144.58500000000001</v>
      </c>
      <c r="W220" s="83" t="str">
        <f>IF(T220="","",$P220*$T220)</f>
        <v/>
      </c>
      <c r="X220" s="29" t="s">
        <v>150</v>
      </c>
      <c r="Y220" s="78" t="s">
        <v>6</v>
      </c>
      <c r="Z220" s="10"/>
      <c r="AA220" s="31"/>
    </row>
    <row r="221" spans="1:27" s="7" customFormat="1" ht="33" customHeight="1" x14ac:dyDescent="0.2">
      <c r="A221" s="8"/>
      <c r="B221" s="4"/>
      <c r="C221" s="4"/>
      <c r="D221" s="9" t="s">
        <v>72</v>
      </c>
      <c r="E221" s="9" t="s">
        <v>69</v>
      </c>
      <c r="F221" s="59">
        <v>43937</v>
      </c>
      <c r="G221" s="66">
        <v>80</v>
      </c>
      <c r="H221" s="53">
        <v>4970.78</v>
      </c>
      <c r="I221" s="53"/>
      <c r="J221" s="63"/>
      <c r="K221" s="31" t="s">
        <v>141</v>
      </c>
      <c r="L221" s="66">
        <v>50</v>
      </c>
      <c r="M221" s="64">
        <v>3198</v>
      </c>
      <c r="N221" s="68">
        <v>0</v>
      </c>
      <c r="O221" s="69">
        <v>0</v>
      </c>
      <c r="P221" s="81">
        <f>SUM(M221+O221)/(H221+J221)</f>
        <v>0.64335979463987547</v>
      </c>
      <c r="Q221" s="32" t="s">
        <v>41</v>
      </c>
      <c r="R221" s="31" t="s">
        <v>149</v>
      </c>
      <c r="S221" s="65">
        <f>SUM(H221*0.0765)</f>
        <v>380.26466999999997</v>
      </c>
      <c r="T221" s="69">
        <v>1040.46</v>
      </c>
      <c r="U221" s="29" t="s">
        <v>150</v>
      </c>
      <c r="V221" s="82">
        <f>IF(S221="","",$P221*$S221)</f>
        <v>244.64699999999999</v>
      </c>
      <c r="W221" s="83">
        <f>IF(T221="","",$P221*$T221)</f>
        <v>669.39013193100482</v>
      </c>
      <c r="X221" s="29" t="s">
        <v>150</v>
      </c>
      <c r="Y221" s="78" t="s">
        <v>6</v>
      </c>
      <c r="Z221" s="10"/>
      <c r="AA221" s="31"/>
    </row>
    <row r="222" spans="1:27" s="7" customFormat="1" ht="33" customHeight="1" x14ac:dyDescent="0.2">
      <c r="A222" s="8"/>
      <c r="B222" s="4"/>
      <c r="C222" s="4"/>
      <c r="D222" s="9" t="s">
        <v>72</v>
      </c>
      <c r="E222" s="9" t="s">
        <v>69</v>
      </c>
      <c r="F222" s="59">
        <v>43951</v>
      </c>
      <c r="G222" s="66">
        <v>80</v>
      </c>
      <c r="H222" s="53">
        <v>4970.78</v>
      </c>
      <c r="I222" s="53"/>
      <c r="J222" s="63"/>
      <c r="K222" s="31" t="s">
        <v>141</v>
      </c>
      <c r="L222" s="66">
        <v>10</v>
      </c>
      <c r="M222" s="64">
        <v>639.6</v>
      </c>
      <c r="N222" s="68">
        <v>0</v>
      </c>
      <c r="O222" s="69">
        <v>0</v>
      </c>
      <c r="P222" s="81">
        <f>SUM(M222+O222)/(H222+J222)</f>
        <v>0.12867195892797509</v>
      </c>
      <c r="Q222" s="32" t="s">
        <v>41</v>
      </c>
      <c r="R222" s="31" t="s">
        <v>149</v>
      </c>
      <c r="S222" s="65">
        <f>SUM(H222*0.0765)</f>
        <v>380.26466999999997</v>
      </c>
      <c r="T222" s="69">
        <v>208.09</v>
      </c>
      <c r="U222" s="29" t="s">
        <v>150</v>
      </c>
      <c r="V222" s="82">
        <f>IF(S222="","",$P222*$S222)</f>
        <v>48.929399999999994</v>
      </c>
      <c r="W222" s="83">
        <f>IF(T222="","",$P222*$T222)</f>
        <v>26.775347933322337</v>
      </c>
      <c r="X222" s="29" t="s">
        <v>150</v>
      </c>
      <c r="Y222" s="78" t="s">
        <v>6</v>
      </c>
      <c r="Z222" s="10"/>
      <c r="AA222" s="31"/>
    </row>
    <row r="223" spans="1:27" s="7" customFormat="1" ht="33" customHeight="1" x14ac:dyDescent="0.2">
      <c r="A223" s="8"/>
      <c r="B223" s="4"/>
      <c r="C223" s="4"/>
      <c r="D223" s="9" t="s">
        <v>73</v>
      </c>
      <c r="E223" s="9" t="s">
        <v>69</v>
      </c>
      <c r="F223" s="59">
        <v>43923</v>
      </c>
      <c r="G223" s="66">
        <v>60</v>
      </c>
      <c r="H223" s="53">
        <v>1344.72</v>
      </c>
      <c r="I223" s="53"/>
      <c r="J223" s="63"/>
      <c r="K223" s="31" t="s">
        <v>141</v>
      </c>
      <c r="L223" s="66">
        <v>20</v>
      </c>
      <c r="M223" s="64">
        <v>501</v>
      </c>
      <c r="N223" s="68">
        <v>0</v>
      </c>
      <c r="O223" s="69">
        <v>0</v>
      </c>
      <c r="P223" s="81">
        <f>SUM(M223+O223)/(H223+J223)</f>
        <v>0.37256826699982154</v>
      </c>
      <c r="Q223" s="32" t="s">
        <v>41</v>
      </c>
      <c r="R223" s="31" t="s">
        <v>149</v>
      </c>
      <c r="S223" s="65">
        <f>SUM(H223*0.0765)</f>
        <v>102.87108000000001</v>
      </c>
      <c r="T223" s="69">
        <v>174.04</v>
      </c>
      <c r="U223" s="29" t="s">
        <v>150</v>
      </c>
      <c r="V223" s="82">
        <f>IF(S223="","",$P223*$S223)</f>
        <v>38.326500000000003</v>
      </c>
      <c r="W223" s="83">
        <f>IF(T223="","",$P223*$T223)</f>
        <v>64.841781188648937</v>
      </c>
      <c r="X223" s="29" t="s">
        <v>150</v>
      </c>
      <c r="Y223" s="78" t="s">
        <v>6</v>
      </c>
      <c r="Z223" s="10"/>
      <c r="AA223" s="31"/>
    </row>
    <row r="224" spans="1:27" s="7" customFormat="1" ht="33" customHeight="1" x14ac:dyDescent="0.2">
      <c r="A224" s="8"/>
      <c r="B224" s="4"/>
      <c r="C224" s="4"/>
      <c r="D224" s="9" t="s">
        <v>85</v>
      </c>
      <c r="E224" s="9" t="s">
        <v>69</v>
      </c>
      <c r="F224" s="59">
        <v>43937</v>
      </c>
      <c r="G224" s="66">
        <v>80</v>
      </c>
      <c r="H224" s="53">
        <v>2663.15</v>
      </c>
      <c r="I224" s="53"/>
      <c r="J224" s="63"/>
      <c r="K224" s="31" t="s">
        <v>141</v>
      </c>
      <c r="L224" s="66">
        <v>20</v>
      </c>
      <c r="M224" s="64">
        <v>665.8</v>
      </c>
      <c r="N224" s="68">
        <v>0</v>
      </c>
      <c r="O224" s="69">
        <v>0</v>
      </c>
      <c r="P224" s="81">
        <f>SUM(M224+O224)/(H224+J224)</f>
        <v>0.25000469368980338</v>
      </c>
      <c r="Q224" s="32" t="s">
        <v>57</v>
      </c>
      <c r="R224" s="31" t="s">
        <v>149</v>
      </c>
      <c r="S224" s="65">
        <f>SUM(H224*0.0765)</f>
        <v>203.730975</v>
      </c>
      <c r="T224" s="69">
        <v>106.53</v>
      </c>
      <c r="U224" s="29" t="s">
        <v>150</v>
      </c>
      <c r="V224" s="82">
        <f>IF(S224="","",$P224*$S224)</f>
        <v>50.933699999999988</v>
      </c>
      <c r="W224" s="83">
        <f>IF(T224="","",$P224*$T224)</f>
        <v>26.633000018774755</v>
      </c>
      <c r="X224" s="29" t="s">
        <v>150</v>
      </c>
      <c r="Y224" s="78" t="s">
        <v>6</v>
      </c>
      <c r="Z224" s="10"/>
      <c r="AA224" s="31"/>
    </row>
    <row r="225" spans="1:27" s="7" customFormat="1" ht="33" customHeight="1" x14ac:dyDescent="0.2">
      <c r="A225" s="8"/>
      <c r="B225" s="4"/>
      <c r="C225" s="4"/>
      <c r="D225" s="9" t="s">
        <v>85</v>
      </c>
      <c r="E225" s="9" t="s">
        <v>69</v>
      </c>
      <c r="F225" s="59">
        <v>43951</v>
      </c>
      <c r="G225" s="66">
        <v>80</v>
      </c>
      <c r="H225" s="53">
        <v>2663.15</v>
      </c>
      <c r="I225" s="53"/>
      <c r="J225" s="63"/>
      <c r="K225" s="31" t="s">
        <v>141</v>
      </c>
      <c r="L225" s="66">
        <v>40</v>
      </c>
      <c r="M225" s="64">
        <v>1331.6</v>
      </c>
      <c r="N225" s="68">
        <v>0</v>
      </c>
      <c r="O225" s="69">
        <v>0</v>
      </c>
      <c r="P225" s="81">
        <f>SUM(M225+O225)/(H225+J225)</f>
        <v>0.50000938737960676</v>
      </c>
      <c r="Q225" s="32" t="s">
        <v>57</v>
      </c>
      <c r="R225" s="31" t="s">
        <v>149</v>
      </c>
      <c r="S225" s="65">
        <f>SUM(H225*0.0765)</f>
        <v>203.730975</v>
      </c>
      <c r="T225" s="69">
        <v>213.06</v>
      </c>
      <c r="U225" s="29" t="s">
        <v>150</v>
      </c>
      <c r="V225" s="82">
        <f>IF(S225="","",$P225*$S225)</f>
        <v>101.86739999999998</v>
      </c>
      <c r="W225" s="83">
        <f>IF(T225="","",$P225*$T225)</f>
        <v>106.53200007509902</v>
      </c>
      <c r="X225" s="29" t="s">
        <v>150</v>
      </c>
      <c r="Y225" s="78" t="s">
        <v>6</v>
      </c>
      <c r="Z225" s="10"/>
      <c r="AA225" s="31"/>
    </row>
    <row r="226" spans="1:27" s="7" customFormat="1" ht="33" customHeight="1" x14ac:dyDescent="0.2">
      <c r="A226" s="8"/>
      <c r="B226" s="4"/>
      <c r="C226" s="4"/>
      <c r="D226" s="9" t="s">
        <v>85</v>
      </c>
      <c r="E226" s="9" t="s">
        <v>69</v>
      </c>
      <c r="F226" s="59">
        <v>43990</v>
      </c>
      <c r="G226" s="66"/>
      <c r="H226" s="53">
        <v>-1215</v>
      </c>
      <c r="I226" s="53"/>
      <c r="J226" s="63"/>
      <c r="K226" s="31" t="s">
        <v>141</v>
      </c>
      <c r="L226" s="66"/>
      <c r="M226" s="64">
        <v>-1215</v>
      </c>
      <c r="N226" s="68">
        <v>0</v>
      </c>
      <c r="O226" s="69">
        <v>0</v>
      </c>
      <c r="P226" s="81">
        <f>SUM(M226+O226)/(H226+J226)</f>
        <v>1</v>
      </c>
      <c r="Q226" s="32" t="s">
        <v>38</v>
      </c>
      <c r="R226" s="31" t="s">
        <v>149</v>
      </c>
      <c r="S226" s="65">
        <f>SUM(H226*0.0765)</f>
        <v>-92.947500000000005</v>
      </c>
      <c r="T226" s="69"/>
      <c r="U226" s="29" t="s">
        <v>150</v>
      </c>
      <c r="V226" s="82">
        <f>IF(S226="","",$P226*$S226)</f>
        <v>-92.947500000000005</v>
      </c>
      <c r="W226" s="83" t="str">
        <f>IF(T226="","",$P226*$T226)</f>
        <v/>
      </c>
      <c r="X226" s="29" t="s">
        <v>150</v>
      </c>
      <c r="Y226" s="78" t="s">
        <v>6</v>
      </c>
      <c r="Z226" s="10"/>
      <c r="AA226" s="31"/>
    </row>
    <row r="227" spans="1:27" s="7" customFormat="1" ht="33" customHeight="1" x14ac:dyDescent="0.2">
      <c r="A227" s="8"/>
      <c r="B227" s="4"/>
      <c r="C227" s="4"/>
      <c r="D227" s="88" t="s">
        <v>70</v>
      </c>
      <c r="E227" s="88" t="s">
        <v>69</v>
      </c>
      <c r="F227" s="59">
        <v>43923</v>
      </c>
      <c r="G227" s="66">
        <v>70</v>
      </c>
      <c r="H227" s="53">
        <v>1802.5</v>
      </c>
      <c r="I227" s="53"/>
      <c r="J227" s="63"/>
      <c r="K227" s="31" t="s">
        <v>141</v>
      </c>
      <c r="L227" s="66">
        <v>10</v>
      </c>
      <c r="M227" s="64">
        <v>257.5</v>
      </c>
      <c r="N227" s="68">
        <v>0</v>
      </c>
      <c r="O227" s="69">
        <v>0</v>
      </c>
      <c r="P227" s="81">
        <f>SUM(M227+O227)/(H227+J227)</f>
        <v>0.14285714285714285</v>
      </c>
      <c r="Q227" s="32" t="s">
        <v>41</v>
      </c>
      <c r="R227" s="31" t="s">
        <v>149</v>
      </c>
      <c r="S227" s="65">
        <f>SUM(H227*0.0765)</f>
        <v>137.89124999999999</v>
      </c>
      <c r="T227" s="69">
        <v>133.91</v>
      </c>
      <c r="U227" s="29" t="s">
        <v>150</v>
      </c>
      <c r="V227" s="82">
        <f>IF(S227="","",$P227*$S227)</f>
        <v>19.698749999999997</v>
      </c>
      <c r="W227" s="83">
        <f>IF(T227="","",$P227*$T227)</f>
        <v>19.13</v>
      </c>
      <c r="X227" s="29" t="s">
        <v>150</v>
      </c>
      <c r="Y227" s="78" t="s">
        <v>6</v>
      </c>
      <c r="Z227" s="10"/>
      <c r="AA227" s="31"/>
    </row>
    <row r="228" spans="1:27" s="7" customFormat="1" ht="33" customHeight="1" x14ac:dyDescent="0.2">
      <c r="A228" s="8"/>
      <c r="B228" s="4"/>
      <c r="C228" s="4"/>
      <c r="D228" s="88" t="s">
        <v>70</v>
      </c>
      <c r="E228" s="88" t="s">
        <v>69</v>
      </c>
      <c r="F228" s="59">
        <v>43937</v>
      </c>
      <c r="G228" s="66">
        <v>80</v>
      </c>
      <c r="H228" s="53">
        <v>2060</v>
      </c>
      <c r="I228" s="53"/>
      <c r="J228" s="63"/>
      <c r="K228" s="31" t="s">
        <v>141</v>
      </c>
      <c r="L228" s="66">
        <v>10</v>
      </c>
      <c r="M228" s="64">
        <v>257.5</v>
      </c>
      <c r="N228" s="68">
        <v>0</v>
      </c>
      <c r="O228" s="69">
        <v>0</v>
      </c>
      <c r="P228" s="81">
        <f>SUM(M228+O228)/(H228+J228)</f>
        <v>0.125</v>
      </c>
      <c r="Q228" s="32" t="s">
        <v>41</v>
      </c>
      <c r="R228" s="31" t="s">
        <v>149</v>
      </c>
      <c r="S228" s="65">
        <f>SUM(H228*0.0765)</f>
        <v>157.59</v>
      </c>
      <c r="T228" s="69">
        <v>133.91</v>
      </c>
      <c r="U228" s="29" t="s">
        <v>150</v>
      </c>
      <c r="V228" s="82">
        <f>IF(S228="","",$P228*$S228)</f>
        <v>19.69875</v>
      </c>
      <c r="W228" s="83">
        <f>IF(T228="","",$P228*$T228)</f>
        <v>16.73875</v>
      </c>
      <c r="X228" s="29" t="s">
        <v>150</v>
      </c>
      <c r="Y228" s="78" t="s">
        <v>6</v>
      </c>
      <c r="Z228" s="10"/>
      <c r="AA228" s="31"/>
    </row>
    <row r="229" spans="1:27" s="7" customFormat="1" ht="33" customHeight="1" x14ac:dyDescent="0.2">
      <c r="A229" s="8"/>
      <c r="B229" s="4"/>
      <c r="C229" s="4"/>
      <c r="D229" s="9" t="s">
        <v>87</v>
      </c>
      <c r="E229" s="9" t="s">
        <v>69</v>
      </c>
      <c r="F229" s="59">
        <v>43923</v>
      </c>
      <c r="G229" s="66">
        <v>70</v>
      </c>
      <c r="H229" s="53">
        <v>1542.53</v>
      </c>
      <c r="I229" s="53"/>
      <c r="J229" s="63"/>
      <c r="K229" s="31" t="s">
        <v>141</v>
      </c>
      <c r="L229" s="66">
        <v>40</v>
      </c>
      <c r="M229" s="64">
        <v>923.2</v>
      </c>
      <c r="N229" s="68">
        <v>0</v>
      </c>
      <c r="O229" s="69">
        <v>0</v>
      </c>
      <c r="P229" s="81">
        <f>SUM(M229+O229)/(H229+J229)</f>
        <v>0.59849727395901542</v>
      </c>
      <c r="Q229" s="32" t="s">
        <v>41</v>
      </c>
      <c r="R229" s="31" t="s">
        <v>149</v>
      </c>
      <c r="S229" s="65">
        <f>SUM(H229*0.0765)</f>
        <v>118.003545</v>
      </c>
      <c r="T229" s="69">
        <v>349.58</v>
      </c>
      <c r="U229" s="29" t="s">
        <v>150</v>
      </c>
      <c r="V229" s="82">
        <f>IF(S229="","",$P229*$S229)</f>
        <v>70.624800000000008</v>
      </c>
      <c r="W229" s="83">
        <f>IF(T229="","",$P229*$T229)</f>
        <v>209.22267703059259</v>
      </c>
      <c r="X229" s="29" t="s">
        <v>150</v>
      </c>
      <c r="Y229" s="78" t="s">
        <v>6</v>
      </c>
      <c r="Z229" s="10"/>
      <c r="AA229" s="31"/>
    </row>
    <row r="230" spans="1:27" s="7" customFormat="1" ht="33" customHeight="1" x14ac:dyDescent="0.2">
      <c r="A230" s="8"/>
      <c r="B230" s="4"/>
      <c r="C230" s="4"/>
      <c r="D230" s="9" t="s">
        <v>87</v>
      </c>
      <c r="E230" s="9" t="s">
        <v>69</v>
      </c>
      <c r="F230" s="59">
        <v>43937</v>
      </c>
      <c r="G230" s="66">
        <v>80</v>
      </c>
      <c r="H230" s="53">
        <v>1762.89</v>
      </c>
      <c r="I230" s="53"/>
      <c r="J230" s="63"/>
      <c r="K230" s="31" t="s">
        <v>141</v>
      </c>
      <c r="L230" s="66">
        <v>80</v>
      </c>
      <c r="M230" s="64">
        <v>1762.89</v>
      </c>
      <c r="N230" s="68">
        <v>0</v>
      </c>
      <c r="O230" s="69">
        <v>0</v>
      </c>
      <c r="P230" s="81">
        <f>SUM(M230+O230)/(H230+J230)</f>
        <v>1</v>
      </c>
      <c r="Q230" s="32" t="s">
        <v>41</v>
      </c>
      <c r="R230" s="31" t="s">
        <v>149</v>
      </c>
      <c r="S230" s="65">
        <f>SUM(H230*0.0765)</f>
        <v>134.861085</v>
      </c>
      <c r="T230" s="69">
        <v>699.16</v>
      </c>
      <c r="U230" s="29" t="s">
        <v>150</v>
      </c>
      <c r="V230" s="82">
        <f>IF(S230="","",$P230*$S230)</f>
        <v>134.861085</v>
      </c>
      <c r="W230" s="83">
        <f>IF(T230="","",$P230*$T230)</f>
        <v>699.16</v>
      </c>
      <c r="X230" s="29" t="s">
        <v>150</v>
      </c>
      <c r="Y230" s="78" t="s">
        <v>6</v>
      </c>
      <c r="Z230" s="10"/>
      <c r="AA230" s="31"/>
    </row>
    <row r="231" spans="1:27" s="7" customFormat="1" ht="33" customHeight="1" x14ac:dyDescent="0.2">
      <c r="A231" s="8"/>
      <c r="B231" s="4"/>
      <c r="C231" s="4"/>
      <c r="D231" s="9" t="s">
        <v>87</v>
      </c>
      <c r="E231" s="9" t="s">
        <v>69</v>
      </c>
      <c r="F231" s="59">
        <v>43951</v>
      </c>
      <c r="G231" s="66">
        <v>80</v>
      </c>
      <c r="H231" s="53">
        <v>1697.59</v>
      </c>
      <c r="I231" s="53"/>
      <c r="J231" s="63"/>
      <c r="K231" s="31" t="s">
        <v>141</v>
      </c>
      <c r="L231" s="66">
        <v>70</v>
      </c>
      <c r="M231" s="64">
        <v>1615.6</v>
      </c>
      <c r="N231" s="68">
        <v>0</v>
      </c>
      <c r="O231" s="69">
        <v>0</v>
      </c>
      <c r="P231" s="81">
        <f>SUM(M231+O231)/(H231+J231)</f>
        <v>0.95170211888618572</v>
      </c>
      <c r="Q231" s="32" t="s">
        <v>41</v>
      </c>
      <c r="R231" s="31" t="s">
        <v>149</v>
      </c>
      <c r="S231" s="65">
        <f>SUM(H231*0.0765)</f>
        <v>129.865635</v>
      </c>
      <c r="T231" s="69">
        <v>611.76</v>
      </c>
      <c r="U231" s="29" t="s">
        <v>150</v>
      </c>
      <c r="V231" s="82">
        <f>IF(S231="","",$P231*$S231)</f>
        <v>123.5934</v>
      </c>
      <c r="W231" s="83">
        <f>IF(T231="","",$P231*$T231)</f>
        <v>582.21328824981299</v>
      </c>
      <c r="X231" s="29" t="s">
        <v>150</v>
      </c>
      <c r="Y231" s="78" t="s">
        <v>6</v>
      </c>
      <c r="Z231" s="10"/>
      <c r="AA231" s="31"/>
    </row>
    <row r="232" spans="1:27" s="7" customFormat="1" ht="33" customHeight="1" x14ac:dyDescent="0.2">
      <c r="A232" s="8"/>
      <c r="B232" s="4"/>
      <c r="C232" s="4"/>
      <c r="D232" s="9" t="s">
        <v>87</v>
      </c>
      <c r="E232" s="9" t="s">
        <v>69</v>
      </c>
      <c r="F232" s="59">
        <v>43951</v>
      </c>
      <c r="G232" s="66"/>
      <c r="H232" s="53">
        <v>-4860</v>
      </c>
      <c r="I232" s="53"/>
      <c r="J232" s="63"/>
      <c r="K232" s="31" t="s">
        <v>141</v>
      </c>
      <c r="L232" s="66"/>
      <c r="M232" s="64">
        <v>-4860</v>
      </c>
      <c r="N232" s="68">
        <v>0</v>
      </c>
      <c r="O232" s="69">
        <v>0</v>
      </c>
      <c r="P232" s="81">
        <f>SUM(M232+O232)/(H232+J232)</f>
        <v>1</v>
      </c>
      <c r="Q232" s="32" t="s">
        <v>41</v>
      </c>
      <c r="R232" s="31" t="s">
        <v>149</v>
      </c>
      <c r="S232" s="65">
        <f>SUM(H232*0.0765)</f>
        <v>-371.79</v>
      </c>
      <c r="T232" s="69"/>
      <c r="U232" s="29" t="s">
        <v>150</v>
      </c>
      <c r="V232" s="82">
        <f>IF(S232="","",$P232*$S232)</f>
        <v>-371.79</v>
      </c>
      <c r="W232" s="83" t="str">
        <f>IF(T232="","",$P232*$T232)</f>
        <v/>
      </c>
      <c r="X232" s="29" t="s">
        <v>150</v>
      </c>
      <c r="Y232" s="78" t="s">
        <v>6</v>
      </c>
      <c r="Z232" s="10"/>
      <c r="AA232" s="31"/>
    </row>
    <row r="233" spans="1:27" s="7" customFormat="1" ht="33" customHeight="1" x14ac:dyDescent="0.2">
      <c r="A233" s="8"/>
      <c r="B233" s="4"/>
      <c r="C233" s="4"/>
      <c r="D233" s="9" t="s">
        <v>83</v>
      </c>
      <c r="E233" s="9" t="s">
        <v>69</v>
      </c>
      <c r="F233" s="59">
        <v>43923</v>
      </c>
      <c r="G233" s="66">
        <v>70</v>
      </c>
      <c r="H233" s="53">
        <v>2588.96</v>
      </c>
      <c r="I233" s="53"/>
      <c r="J233" s="63"/>
      <c r="K233" s="31" t="s">
        <v>141</v>
      </c>
      <c r="L233" s="66">
        <v>10</v>
      </c>
      <c r="M233" s="64">
        <v>419</v>
      </c>
      <c r="N233" s="68">
        <v>0</v>
      </c>
      <c r="O233" s="69">
        <v>0</v>
      </c>
      <c r="P233" s="81">
        <f>SUM(M233+O233)/(H233+J233)</f>
        <v>0.16184104814288364</v>
      </c>
      <c r="Q233" s="32" t="s">
        <v>41</v>
      </c>
      <c r="R233" s="31" t="s">
        <v>149</v>
      </c>
      <c r="S233" s="65">
        <f>SUM(H233*0.0765)</f>
        <v>198.05544</v>
      </c>
      <c r="T233" s="69">
        <v>184.18</v>
      </c>
      <c r="U233" s="29" t="s">
        <v>150</v>
      </c>
      <c r="V233" s="82">
        <f>IF(S233="","",$P233*$S233)</f>
        <v>32.0535</v>
      </c>
      <c r="W233" s="83">
        <f>IF(T233="","",$P233*$T233)</f>
        <v>29.807884246956309</v>
      </c>
      <c r="X233" s="29" t="s">
        <v>150</v>
      </c>
      <c r="Y233" s="78" t="s">
        <v>6</v>
      </c>
      <c r="Z233" s="10"/>
      <c r="AA233" s="31"/>
    </row>
    <row r="234" spans="1:27" s="7" customFormat="1" ht="33" customHeight="1" x14ac:dyDescent="0.2">
      <c r="A234" s="8">
        <v>37</v>
      </c>
      <c r="B234" s="4"/>
      <c r="C234" s="4"/>
      <c r="D234" s="9" t="s">
        <v>83</v>
      </c>
      <c r="E234" s="9" t="s">
        <v>69</v>
      </c>
      <c r="F234" s="59">
        <v>43937</v>
      </c>
      <c r="G234" s="66">
        <v>80</v>
      </c>
      <c r="H234" s="53">
        <v>2958.81</v>
      </c>
      <c r="I234" s="53"/>
      <c r="J234" s="63"/>
      <c r="K234" s="31" t="s">
        <v>141</v>
      </c>
      <c r="L234" s="66">
        <v>10</v>
      </c>
      <c r="M234" s="64">
        <v>419</v>
      </c>
      <c r="N234" s="68">
        <v>0</v>
      </c>
      <c r="O234" s="69">
        <v>0</v>
      </c>
      <c r="P234" s="81">
        <f>SUM(M234+O234)/(H234+J234)</f>
        <v>0.141610985497548</v>
      </c>
      <c r="Q234" s="32" t="s">
        <v>41</v>
      </c>
      <c r="R234" s="31" t="s">
        <v>149</v>
      </c>
      <c r="S234" s="65">
        <f>SUM(H234*0.0765)</f>
        <v>226.34896499999999</v>
      </c>
      <c r="T234" s="69">
        <v>184.18</v>
      </c>
      <c r="U234" s="29" t="s">
        <v>150</v>
      </c>
      <c r="V234" s="82">
        <f>IF(S234="","",$P234*$S234)</f>
        <v>32.0535</v>
      </c>
      <c r="W234" s="83">
        <f>IF(T234="","",$P234*$T234)</f>
        <v>26.081911308938391</v>
      </c>
      <c r="X234" s="29" t="s">
        <v>150</v>
      </c>
      <c r="Y234" s="78" t="s">
        <v>6</v>
      </c>
      <c r="Z234" s="10"/>
      <c r="AA234" s="31"/>
    </row>
    <row r="235" spans="1:27" s="7" customFormat="1" ht="33" customHeight="1" x14ac:dyDescent="0.2">
      <c r="A235" s="8">
        <v>37</v>
      </c>
      <c r="B235" s="4"/>
      <c r="C235" s="4"/>
      <c r="D235" s="9" t="s">
        <v>84</v>
      </c>
      <c r="E235" s="9" t="s">
        <v>69</v>
      </c>
      <c r="F235" s="59">
        <v>43965</v>
      </c>
      <c r="G235" s="66">
        <v>80</v>
      </c>
      <c r="H235" s="53">
        <v>5068.93</v>
      </c>
      <c r="I235" s="53"/>
      <c r="J235" s="63"/>
      <c r="K235" s="31" t="s">
        <v>141</v>
      </c>
      <c r="L235" s="66">
        <v>80</v>
      </c>
      <c r="M235" s="64">
        <v>5068.93</v>
      </c>
      <c r="N235" s="68">
        <v>0</v>
      </c>
      <c r="O235" s="69">
        <v>0</v>
      </c>
      <c r="P235" s="81">
        <f>SUM(M235+O235)/(H235+J235)</f>
        <v>1</v>
      </c>
      <c r="Q235" s="32" t="s">
        <v>57</v>
      </c>
      <c r="R235" s="31" t="s">
        <v>149</v>
      </c>
      <c r="S235" s="65">
        <f>SUM(H235*0.0765)</f>
        <v>387.773145</v>
      </c>
      <c r="T235" s="69">
        <v>1680.43</v>
      </c>
      <c r="U235" s="29" t="s">
        <v>150</v>
      </c>
      <c r="V235" s="82">
        <f>IF(S235="","",$P235*$S235)</f>
        <v>387.773145</v>
      </c>
      <c r="W235" s="83">
        <f>IF(T235="","",$P235*$T235)</f>
        <v>1680.43</v>
      </c>
      <c r="X235" s="29" t="s">
        <v>150</v>
      </c>
      <c r="Y235" s="78" t="s">
        <v>6</v>
      </c>
      <c r="Z235" s="10"/>
      <c r="AA235" s="31"/>
    </row>
    <row r="236" spans="1:27" s="7" customFormat="1" ht="33" customHeight="1" x14ac:dyDescent="0.2">
      <c r="A236" s="8">
        <v>37</v>
      </c>
      <c r="B236" s="4"/>
      <c r="C236" s="4"/>
      <c r="D236" s="9" t="s">
        <v>84</v>
      </c>
      <c r="E236" s="9" t="s">
        <v>69</v>
      </c>
      <c r="F236" s="59">
        <v>43979</v>
      </c>
      <c r="G236" s="66">
        <v>80</v>
      </c>
      <c r="H236" s="53">
        <v>5068.93</v>
      </c>
      <c r="I236" s="53"/>
      <c r="J236" s="63"/>
      <c r="K236" s="31" t="s">
        <v>141</v>
      </c>
      <c r="L236" s="66">
        <v>80</v>
      </c>
      <c r="M236" s="64">
        <v>5068.93</v>
      </c>
      <c r="N236" s="68">
        <v>0</v>
      </c>
      <c r="O236" s="69">
        <v>0</v>
      </c>
      <c r="P236" s="81">
        <f>SUM(M236+O236)/(H236+J236)</f>
        <v>1</v>
      </c>
      <c r="Q236" s="32" t="s">
        <v>57</v>
      </c>
      <c r="R236" s="31" t="s">
        <v>149</v>
      </c>
      <c r="S236" s="65">
        <f>SUM(H236*0.0765)</f>
        <v>387.773145</v>
      </c>
      <c r="T236" s="69">
        <v>1680.43</v>
      </c>
      <c r="U236" s="29" t="s">
        <v>150</v>
      </c>
      <c r="V236" s="82">
        <f>IF(S236="","",$P236*$S236)</f>
        <v>387.773145</v>
      </c>
      <c r="W236" s="83">
        <f>IF(T236="","",$P236*$T236)</f>
        <v>1680.43</v>
      </c>
      <c r="X236" s="29" t="s">
        <v>150</v>
      </c>
      <c r="Y236" s="78" t="s">
        <v>6</v>
      </c>
      <c r="Z236" s="10"/>
      <c r="AA236" s="31"/>
    </row>
    <row r="237" spans="1:27" s="7" customFormat="1" ht="33" customHeight="1" x14ac:dyDescent="0.2">
      <c r="A237" s="8">
        <v>37</v>
      </c>
      <c r="B237" s="4"/>
      <c r="C237" s="4"/>
      <c r="D237" s="9" t="s">
        <v>84</v>
      </c>
      <c r="E237" s="9" t="s">
        <v>69</v>
      </c>
      <c r="F237" s="59">
        <v>43993</v>
      </c>
      <c r="G237" s="66">
        <v>80</v>
      </c>
      <c r="H237" s="53">
        <v>5068.93</v>
      </c>
      <c r="I237" s="53"/>
      <c r="J237" s="63"/>
      <c r="K237" s="31" t="s">
        <v>141</v>
      </c>
      <c r="L237" s="66">
        <v>80</v>
      </c>
      <c r="M237" s="64">
        <v>5068.93</v>
      </c>
      <c r="N237" s="68">
        <v>0</v>
      </c>
      <c r="O237" s="69">
        <v>0</v>
      </c>
      <c r="P237" s="81">
        <f>SUM(M237+O237)/(H237+J237)</f>
        <v>1</v>
      </c>
      <c r="Q237" s="32" t="s">
        <v>57</v>
      </c>
      <c r="R237" s="31" t="s">
        <v>149</v>
      </c>
      <c r="S237" s="65">
        <f>SUM(H237*0.0765)</f>
        <v>387.773145</v>
      </c>
      <c r="T237" s="69">
        <v>1680.43</v>
      </c>
      <c r="U237" s="29" t="s">
        <v>150</v>
      </c>
      <c r="V237" s="82">
        <f>IF(S237="","",$P237*$S237)</f>
        <v>387.773145</v>
      </c>
      <c r="W237" s="83">
        <f>IF(T237="","",$P237*$T237)</f>
        <v>1680.43</v>
      </c>
      <c r="X237" s="29" t="s">
        <v>150</v>
      </c>
      <c r="Y237" s="78" t="s">
        <v>6</v>
      </c>
      <c r="Z237" s="10"/>
      <c r="AA237" s="31"/>
    </row>
    <row r="238" spans="1:27" s="7" customFormat="1" ht="33" customHeight="1" x14ac:dyDescent="0.2">
      <c r="A238" s="8">
        <v>37</v>
      </c>
      <c r="B238" s="4"/>
      <c r="C238" s="4"/>
      <c r="D238" s="9" t="s">
        <v>84</v>
      </c>
      <c r="E238" s="9" t="s">
        <v>69</v>
      </c>
      <c r="F238" s="59">
        <v>44007</v>
      </c>
      <c r="G238" s="66">
        <v>80</v>
      </c>
      <c r="H238" s="53">
        <v>5068.93</v>
      </c>
      <c r="I238" s="53"/>
      <c r="J238" s="63"/>
      <c r="K238" s="31" t="s">
        <v>141</v>
      </c>
      <c r="L238" s="66">
        <v>80</v>
      </c>
      <c r="M238" s="64">
        <v>5068.93</v>
      </c>
      <c r="N238" s="68">
        <v>0</v>
      </c>
      <c r="O238" s="69">
        <v>0</v>
      </c>
      <c r="P238" s="81">
        <f>SUM(M238+O238)/(H238+J238)</f>
        <v>1</v>
      </c>
      <c r="Q238" s="32" t="s">
        <v>57</v>
      </c>
      <c r="R238" s="31" t="s">
        <v>149</v>
      </c>
      <c r="S238" s="65">
        <f>SUM(H238*0.0765)</f>
        <v>387.773145</v>
      </c>
      <c r="T238" s="69">
        <v>1680.43</v>
      </c>
      <c r="U238" s="29" t="s">
        <v>150</v>
      </c>
      <c r="V238" s="82">
        <f>IF(S238="","",$P238*$S238)</f>
        <v>387.773145</v>
      </c>
      <c r="W238" s="83">
        <f>IF(T238="","",$P238*$T238)</f>
        <v>1680.43</v>
      </c>
      <c r="X238" s="29" t="s">
        <v>150</v>
      </c>
      <c r="Y238" s="78" t="s">
        <v>6</v>
      </c>
      <c r="Z238" s="10"/>
      <c r="AA238" s="31"/>
    </row>
    <row r="239" spans="1:27" s="7" customFormat="1" ht="33" customHeight="1" x14ac:dyDescent="0.2">
      <c r="A239" s="8">
        <v>37</v>
      </c>
      <c r="B239" s="4"/>
      <c r="C239" s="4"/>
      <c r="D239" s="9" t="s">
        <v>84</v>
      </c>
      <c r="E239" s="9" t="s">
        <v>69</v>
      </c>
      <c r="F239" s="59">
        <v>44021</v>
      </c>
      <c r="G239" s="66">
        <v>80</v>
      </c>
      <c r="H239" s="53">
        <v>5068.93</v>
      </c>
      <c r="I239" s="53"/>
      <c r="J239" s="63"/>
      <c r="K239" s="31" t="s">
        <v>141</v>
      </c>
      <c r="L239" s="66">
        <v>80</v>
      </c>
      <c r="M239" s="64">
        <v>5068.93</v>
      </c>
      <c r="N239" s="68">
        <v>0</v>
      </c>
      <c r="O239" s="69">
        <v>0</v>
      </c>
      <c r="P239" s="81">
        <f>SUM(M239+O239)/(H239+J239)</f>
        <v>1</v>
      </c>
      <c r="Q239" s="32" t="s">
        <v>57</v>
      </c>
      <c r="R239" s="31" t="s">
        <v>149</v>
      </c>
      <c r="S239" s="65">
        <f>SUM(H239*0.0765)</f>
        <v>387.773145</v>
      </c>
      <c r="T239" s="69">
        <v>1680.43</v>
      </c>
      <c r="U239" s="29" t="s">
        <v>150</v>
      </c>
      <c r="V239" s="82">
        <f>IF(S239="","",$P239*$S239)</f>
        <v>387.773145</v>
      </c>
      <c r="W239" s="83">
        <f>IF(T239="","",$P239*$T239)</f>
        <v>1680.43</v>
      </c>
      <c r="X239" s="29" t="s">
        <v>150</v>
      </c>
      <c r="Y239" s="78" t="s">
        <v>6</v>
      </c>
      <c r="Z239" s="10"/>
      <c r="AA239" s="31"/>
    </row>
    <row r="240" spans="1:27" s="7" customFormat="1" ht="33" customHeight="1" x14ac:dyDescent="0.2">
      <c r="A240" s="8">
        <v>37</v>
      </c>
      <c r="B240" s="4"/>
      <c r="C240" s="4"/>
      <c r="D240" s="9" t="s">
        <v>84</v>
      </c>
      <c r="E240" s="9" t="s">
        <v>69</v>
      </c>
      <c r="F240" s="59">
        <v>44035</v>
      </c>
      <c r="G240" s="66">
        <v>80</v>
      </c>
      <c r="H240" s="53">
        <v>5068.93</v>
      </c>
      <c r="I240" s="53"/>
      <c r="J240" s="63"/>
      <c r="K240" s="31" t="s">
        <v>141</v>
      </c>
      <c r="L240" s="66">
        <v>80</v>
      </c>
      <c r="M240" s="64">
        <v>5068.93</v>
      </c>
      <c r="N240" s="68">
        <v>0</v>
      </c>
      <c r="O240" s="69">
        <v>0</v>
      </c>
      <c r="P240" s="81">
        <f>SUM(M240+O240)/(H240+J240)</f>
        <v>1</v>
      </c>
      <c r="Q240" s="32" t="s">
        <v>57</v>
      </c>
      <c r="R240" s="31" t="s">
        <v>149</v>
      </c>
      <c r="S240" s="65">
        <f>SUM(H240*0.0765)</f>
        <v>387.773145</v>
      </c>
      <c r="T240" s="69">
        <v>1680.43</v>
      </c>
      <c r="U240" s="29" t="s">
        <v>150</v>
      </c>
      <c r="V240" s="82">
        <f>IF(S240="","",$P240*$S240)</f>
        <v>387.773145</v>
      </c>
      <c r="W240" s="83">
        <f>IF(T240="","",$P240*$T240)</f>
        <v>1680.43</v>
      </c>
      <c r="X240" s="29" t="s">
        <v>150</v>
      </c>
      <c r="Y240" s="78" t="s">
        <v>6</v>
      </c>
      <c r="Z240" s="10"/>
      <c r="AA240" s="31"/>
    </row>
    <row r="241" spans="1:27" s="7" customFormat="1" ht="33" customHeight="1" x14ac:dyDescent="0.2">
      <c r="A241" s="8">
        <v>37</v>
      </c>
      <c r="B241" s="4"/>
      <c r="C241" s="4"/>
      <c r="D241" s="9" t="s">
        <v>84</v>
      </c>
      <c r="E241" s="9" t="s">
        <v>69</v>
      </c>
      <c r="F241" s="59">
        <v>44049</v>
      </c>
      <c r="G241" s="66">
        <v>80</v>
      </c>
      <c r="H241" s="53">
        <v>5215.1099999999997</v>
      </c>
      <c r="I241" s="53"/>
      <c r="J241" s="63"/>
      <c r="K241" s="31" t="s">
        <v>141</v>
      </c>
      <c r="L241" s="66">
        <v>80</v>
      </c>
      <c r="M241" s="64">
        <v>5215.1099999999997</v>
      </c>
      <c r="N241" s="68">
        <v>0</v>
      </c>
      <c r="O241" s="69">
        <v>0</v>
      </c>
      <c r="P241" s="81">
        <f>SUM(M241+O241)/(H241+J241)</f>
        <v>1</v>
      </c>
      <c r="Q241" s="32" t="s">
        <v>57</v>
      </c>
      <c r="R241" s="31" t="s">
        <v>149</v>
      </c>
      <c r="S241" s="65">
        <f>SUM(H241*0.0765)</f>
        <v>398.95591499999995</v>
      </c>
      <c r="T241" s="69">
        <v>1680.43</v>
      </c>
      <c r="U241" s="29" t="s">
        <v>150</v>
      </c>
      <c r="V241" s="82">
        <f>IF(S241="","",$P241*$S241)</f>
        <v>398.95591499999995</v>
      </c>
      <c r="W241" s="83">
        <f>IF(T241="","",$P241*$T241)</f>
        <v>1680.43</v>
      </c>
      <c r="X241" s="29" t="s">
        <v>150</v>
      </c>
      <c r="Y241" s="78" t="s">
        <v>6</v>
      </c>
      <c r="Z241" s="10"/>
      <c r="AA241" s="31"/>
    </row>
    <row r="242" spans="1:27" s="7" customFormat="1" ht="33" customHeight="1" x14ac:dyDescent="0.2">
      <c r="A242" s="8">
        <v>37</v>
      </c>
      <c r="B242" s="4"/>
      <c r="C242" s="4"/>
      <c r="D242" s="9" t="s">
        <v>84</v>
      </c>
      <c r="E242" s="9" t="s">
        <v>69</v>
      </c>
      <c r="F242" s="59">
        <v>43989</v>
      </c>
      <c r="G242" s="66"/>
      <c r="H242" s="53">
        <v>-12150</v>
      </c>
      <c r="I242" s="53"/>
      <c r="J242" s="63"/>
      <c r="K242" s="31" t="s">
        <v>141</v>
      </c>
      <c r="L242" s="66"/>
      <c r="M242" s="64">
        <v>-12150</v>
      </c>
      <c r="N242" s="68">
        <v>0</v>
      </c>
      <c r="O242" s="69">
        <v>0</v>
      </c>
      <c r="P242" s="81">
        <f>SUM(M242+O242)/(H242+J242)</f>
        <v>1</v>
      </c>
      <c r="Q242" s="32" t="s">
        <v>38</v>
      </c>
      <c r="R242" s="31" t="s">
        <v>149</v>
      </c>
      <c r="S242" s="65">
        <f>SUM(H242*0.0765)</f>
        <v>-929.47500000000002</v>
      </c>
      <c r="T242" s="69"/>
      <c r="U242" s="29" t="s">
        <v>150</v>
      </c>
      <c r="V242" s="82">
        <f>IF(S242="","",$P242*$S242)</f>
        <v>-929.47500000000002</v>
      </c>
      <c r="W242" s="83" t="str">
        <f>IF(T242="","",$P242*$T242)</f>
        <v/>
      </c>
      <c r="X242" s="29" t="s">
        <v>150</v>
      </c>
      <c r="Y242" s="78" t="s">
        <v>6</v>
      </c>
      <c r="Z242" s="10"/>
      <c r="AA242" s="31"/>
    </row>
    <row r="243" spans="1:27" s="7" customFormat="1" ht="33" customHeight="1" x14ac:dyDescent="0.2">
      <c r="A243" s="8">
        <v>37</v>
      </c>
      <c r="B243" s="4"/>
      <c r="C243" s="4"/>
      <c r="D243" s="9" t="s">
        <v>84</v>
      </c>
      <c r="E243" s="9" t="s">
        <v>69</v>
      </c>
      <c r="F243" s="59">
        <v>44017</v>
      </c>
      <c r="G243" s="66"/>
      <c r="H243" s="53">
        <v>-3780</v>
      </c>
      <c r="I243" s="53"/>
      <c r="J243" s="63"/>
      <c r="K243" s="31" t="s">
        <v>141</v>
      </c>
      <c r="L243" s="66"/>
      <c r="M243" s="64">
        <v>-3780</v>
      </c>
      <c r="N243" s="68">
        <v>0</v>
      </c>
      <c r="O243" s="69">
        <v>0</v>
      </c>
      <c r="P243" s="81">
        <f>SUM(M243+O243)/(H243+J243)</f>
        <v>1</v>
      </c>
      <c r="Q243" s="32" t="s">
        <v>38</v>
      </c>
      <c r="R243" s="31" t="s">
        <v>149</v>
      </c>
      <c r="S243" s="65">
        <f>SUM(H243*0.0765)</f>
        <v>-289.17</v>
      </c>
      <c r="T243" s="69"/>
      <c r="U243" s="29" t="s">
        <v>150</v>
      </c>
      <c r="V243" s="82">
        <f>IF(S243="","",$P243*$S243)</f>
        <v>-289.17</v>
      </c>
      <c r="W243" s="83" t="str">
        <f>IF(T243="","",$P243*$T243)</f>
        <v/>
      </c>
      <c r="X243" s="29" t="s">
        <v>150</v>
      </c>
      <c r="Y243" s="78" t="s">
        <v>6</v>
      </c>
      <c r="Z243" s="10"/>
      <c r="AA243" s="31"/>
    </row>
    <row r="244" spans="1:27" s="7" customFormat="1" ht="33" customHeight="1" x14ac:dyDescent="0.2">
      <c r="A244" s="8">
        <v>37</v>
      </c>
      <c r="B244" s="4"/>
      <c r="C244" s="4"/>
      <c r="D244" s="9" t="s">
        <v>84</v>
      </c>
      <c r="E244" s="9" t="s">
        <v>69</v>
      </c>
      <c r="F244" s="59">
        <v>44045</v>
      </c>
      <c r="G244" s="66"/>
      <c r="H244" s="53">
        <v>-3780</v>
      </c>
      <c r="I244" s="53"/>
      <c r="J244" s="63"/>
      <c r="K244" s="31" t="s">
        <v>141</v>
      </c>
      <c r="L244" s="66"/>
      <c r="M244" s="64">
        <v>-3780</v>
      </c>
      <c r="N244" s="68">
        <v>0</v>
      </c>
      <c r="O244" s="69">
        <v>0</v>
      </c>
      <c r="P244" s="81">
        <f>SUM(M244+O244)/(H244+J244)</f>
        <v>1</v>
      </c>
      <c r="Q244" s="32" t="s">
        <v>38</v>
      </c>
      <c r="R244" s="31" t="s">
        <v>149</v>
      </c>
      <c r="S244" s="65">
        <f>SUM(H244*0.0765)</f>
        <v>-289.17</v>
      </c>
      <c r="T244" s="69"/>
      <c r="U244" s="29" t="s">
        <v>150</v>
      </c>
      <c r="V244" s="82">
        <f>IF(S244="","",$P244*$S244)</f>
        <v>-289.17</v>
      </c>
      <c r="W244" s="83" t="str">
        <f>IF(T244="","",$P244*$T244)</f>
        <v/>
      </c>
      <c r="X244" s="29" t="s">
        <v>150</v>
      </c>
      <c r="Y244" s="78" t="s">
        <v>6</v>
      </c>
      <c r="Z244" s="10"/>
      <c r="AA244" s="31"/>
    </row>
    <row r="245" spans="1:27" s="7" customFormat="1" ht="33" customHeight="1" x14ac:dyDescent="0.2">
      <c r="A245" s="8">
        <v>37</v>
      </c>
      <c r="B245" s="4"/>
      <c r="C245" s="4"/>
      <c r="D245" s="9" t="s">
        <v>84</v>
      </c>
      <c r="E245" s="9" t="s">
        <v>69</v>
      </c>
      <c r="F245" s="59">
        <v>44059</v>
      </c>
      <c r="G245" s="66"/>
      <c r="H245" s="53">
        <v>-1890</v>
      </c>
      <c r="I245" s="53"/>
      <c r="J245" s="63"/>
      <c r="K245" s="31" t="s">
        <v>141</v>
      </c>
      <c r="L245" s="66"/>
      <c r="M245" s="64">
        <v>-1890</v>
      </c>
      <c r="N245" s="68">
        <v>0</v>
      </c>
      <c r="O245" s="69">
        <v>0</v>
      </c>
      <c r="P245" s="81">
        <f>SUM(M245+O245)/(H245+J245)</f>
        <v>1</v>
      </c>
      <c r="Q245" s="32" t="s">
        <v>38</v>
      </c>
      <c r="R245" s="31" t="s">
        <v>149</v>
      </c>
      <c r="S245" s="65">
        <f>SUM(H245*0.0765)</f>
        <v>-144.58500000000001</v>
      </c>
      <c r="T245" s="69"/>
      <c r="U245" s="29" t="s">
        <v>150</v>
      </c>
      <c r="V245" s="82">
        <f>IF(S245="","",$P245*$S245)</f>
        <v>-144.58500000000001</v>
      </c>
      <c r="W245" s="83" t="str">
        <f>IF(T245="","",$P245*$T245)</f>
        <v/>
      </c>
      <c r="X245" s="29" t="s">
        <v>150</v>
      </c>
      <c r="Y245" s="78" t="s">
        <v>6</v>
      </c>
      <c r="Z245" s="10"/>
      <c r="AA245" s="31"/>
    </row>
    <row r="246" spans="1:27" s="7" customFormat="1" ht="33" customHeight="1" x14ac:dyDescent="0.2">
      <c r="A246" s="8">
        <v>37</v>
      </c>
      <c r="B246" s="4"/>
      <c r="C246" s="4"/>
      <c r="D246" s="9" t="s">
        <v>84</v>
      </c>
      <c r="E246" s="9" t="s">
        <v>69</v>
      </c>
      <c r="F246" s="59">
        <v>44073</v>
      </c>
      <c r="G246" s="66"/>
      <c r="H246" s="53">
        <v>-1890</v>
      </c>
      <c r="I246" s="53"/>
      <c r="J246" s="63"/>
      <c r="K246" s="31" t="s">
        <v>141</v>
      </c>
      <c r="L246" s="66"/>
      <c r="M246" s="64">
        <v>-1890</v>
      </c>
      <c r="N246" s="68">
        <v>0</v>
      </c>
      <c r="O246" s="69">
        <v>0</v>
      </c>
      <c r="P246" s="81">
        <f>SUM(M246+O246)/(H246+J246)</f>
        <v>1</v>
      </c>
      <c r="Q246" s="32" t="s">
        <v>38</v>
      </c>
      <c r="R246" s="31" t="s">
        <v>149</v>
      </c>
      <c r="S246" s="65">
        <f>SUM(H246*0.0765)</f>
        <v>-144.58500000000001</v>
      </c>
      <c r="T246" s="69"/>
      <c r="U246" s="29" t="s">
        <v>150</v>
      </c>
      <c r="V246" s="82">
        <f>IF(S246="","",$P246*$S246)</f>
        <v>-144.58500000000001</v>
      </c>
      <c r="W246" s="83" t="str">
        <f>IF(T246="","",$P246*$T246)</f>
        <v/>
      </c>
      <c r="X246" s="29" t="s">
        <v>150</v>
      </c>
      <c r="Y246" s="78" t="s">
        <v>6</v>
      </c>
      <c r="Z246" s="10"/>
      <c r="AA246" s="31"/>
    </row>
    <row r="247" spans="1:27" s="7" customFormat="1" ht="33" customHeight="1" x14ac:dyDescent="0.2">
      <c r="A247" s="8">
        <v>37</v>
      </c>
      <c r="B247" s="4"/>
      <c r="C247" s="4"/>
      <c r="D247" s="9" t="s">
        <v>84</v>
      </c>
      <c r="E247" s="9" t="s">
        <v>69</v>
      </c>
      <c r="F247" s="59">
        <v>44087</v>
      </c>
      <c r="G247" s="66"/>
      <c r="H247" s="53">
        <v>-1890</v>
      </c>
      <c r="I247" s="53"/>
      <c r="J247" s="63"/>
      <c r="K247" s="31" t="s">
        <v>141</v>
      </c>
      <c r="L247" s="66"/>
      <c r="M247" s="64">
        <v>-1890</v>
      </c>
      <c r="N247" s="68">
        <v>0</v>
      </c>
      <c r="O247" s="69">
        <v>0</v>
      </c>
      <c r="P247" s="81">
        <f>SUM(M247+O247)/(H247+J247)</f>
        <v>1</v>
      </c>
      <c r="Q247" s="32" t="s">
        <v>38</v>
      </c>
      <c r="R247" s="31" t="s">
        <v>149</v>
      </c>
      <c r="S247" s="65">
        <f>SUM(H247*0.0765)</f>
        <v>-144.58500000000001</v>
      </c>
      <c r="T247" s="69"/>
      <c r="U247" s="29" t="s">
        <v>150</v>
      </c>
      <c r="V247" s="82">
        <f>IF(S247="","",$P247*$S247)</f>
        <v>-144.58500000000001</v>
      </c>
      <c r="W247" s="83" t="str">
        <f>IF(T247="","",$P247*$T247)</f>
        <v/>
      </c>
      <c r="X247" s="29" t="s">
        <v>150</v>
      </c>
      <c r="Y247" s="78" t="s">
        <v>6</v>
      </c>
      <c r="Z247" s="10"/>
      <c r="AA247" s="31"/>
    </row>
    <row r="248" spans="1:27" s="7" customFormat="1" ht="33" customHeight="1" x14ac:dyDescent="0.2">
      <c r="A248" s="8">
        <v>37</v>
      </c>
      <c r="B248" s="4"/>
      <c r="C248" s="4"/>
      <c r="D248" s="9" t="s">
        <v>84</v>
      </c>
      <c r="E248" s="9" t="s">
        <v>69</v>
      </c>
      <c r="F248" s="59">
        <v>44101</v>
      </c>
      <c r="G248" s="66"/>
      <c r="H248" s="53">
        <v>-1890</v>
      </c>
      <c r="I248" s="53"/>
      <c r="J248" s="63"/>
      <c r="K248" s="31" t="s">
        <v>141</v>
      </c>
      <c r="L248" s="66"/>
      <c r="M248" s="64">
        <v>-1890</v>
      </c>
      <c r="N248" s="68">
        <v>0</v>
      </c>
      <c r="O248" s="69">
        <v>0</v>
      </c>
      <c r="P248" s="81">
        <f>SUM(M248+O248)/(H248+J248)</f>
        <v>1</v>
      </c>
      <c r="Q248" s="32" t="s">
        <v>38</v>
      </c>
      <c r="R248" s="31" t="s">
        <v>149</v>
      </c>
      <c r="S248" s="65">
        <f>SUM(H248*0.0765)</f>
        <v>-144.58500000000001</v>
      </c>
      <c r="T248" s="69"/>
      <c r="U248" s="29" t="s">
        <v>150</v>
      </c>
      <c r="V248" s="82">
        <f>IF(S248="","",$P248*$S248)</f>
        <v>-144.58500000000001</v>
      </c>
      <c r="W248" s="83" t="str">
        <f>IF(T248="","",$P248*$T248)</f>
        <v/>
      </c>
      <c r="X248" s="29" t="s">
        <v>150</v>
      </c>
      <c r="Y248" s="78" t="s">
        <v>6</v>
      </c>
      <c r="Z248" s="10"/>
      <c r="AA248" s="31"/>
    </row>
    <row r="249" spans="1:27" s="7" customFormat="1" ht="33" customHeight="1" x14ac:dyDescent="0.2">
      <c r="A249" s="8"/>
      <c r="B249" s="4"/>
      <c r="C249" s="4"/>
      <c r="D249" s="9" t="s">
        <v>90</v>
      </c>
      <c r="E249" s="9" t="s">
        <v>89</v>
      </c>
      <c r="F249" s="59">
        <v>43937</v>
      </c>
      <c r="G249" s="66">
        <v>80</v>
      </c>
      <c r="H249" s="53">
        <v>1273.76</v>
      </c>
      <c r="I249" s="53"/>
      <c r="J249" s="63"/>
      <c r="K249" s="31" t="s">
        <v>141</v>
      </c>
      <c r="L249" s="66">
        <v>72</v>
      </c>
      <c r="M249" s="64">
        <v>1175.76</v>
      </c>
      <c r="N249" s="68">
        <v>0</v>
      </c>
      <c r="O249" s="69">
        <v>0</v>
      </c>
      <c r="P249" s="81">
        <f>SUM(M249+O249)/(H249+J249)</f>
        <v>0.92306242934304739</v>
      </c>
      <c r="Q249" s="32" t="s">
        <v>41</v>
      </c>
      <c r="R249" s="31" t="s">
        <v>149</v>
      </c>
      <c r="S249" s="65">
        <f>SUM(H249*0.0765)</f>
        <v>97.442639999999997</v>
      </c>
      <c r="T249" s="69">
        <v>884.57</v>
      </c>
      <c r="U249" s="29" t="s">
        <v>150</v>
      </c>
      <c r="V249" s="82">
        <f>IF(S249="","",$P249*$S249)</f>
        <v>89.945639999999997</v>
      </c>
      <c r="W249" s="83">
        <f>IF(T249="","",$P249*$T249)</f>
        <v>816.51333312397946</v>
      </c>
      <c r="X249" s="29" t="s">
        <v>150</v>
      </c>
      <c r="Y249" s="78" t="s">
        <v>6</v>
      </c>
      <c r="Z249" s="10"/>
      <c r="AA249" s="31"/>
    </row>
    <row r="250" spans="1:27" s="7" customFormat="1" ht="33" customHeight="1" x14ac:dyDescent="0.2">
      <c r="A250" s="8"/>
      <c r="B250" s="4"/>
      <c r="C250" s="4"/>
      <c r="D250" s="9" t="s">
        <v>90</v>
      </c>
      <c r="E250" s="9" t="s">
        <v>89</v>
      </c>
      <c r="F250" s="59">
        <v>43951</v>
      </c>
      <c r="G250" s="66">
        <v>80</v>
      </c>
      <c r="H250" s="53">
        <v>1273.76</v>
      </c>
      <c r="I250" s="53"/>
      <c r="J250" s="63"/>
      <c r="K250" s="31" t="s">
        <v>141</v>
      </c>
      <c r="L250" s="66">
        <v>8</v>
      </c>
      <c r="M250" s="53">
        <v>130.63999999999999</v>
      </c>
      <c r="N250" s="68">
        <v>0</v>
      </c>
      <c r="O250" s="69">
        <v>0</v>
      </c>
      <c r="P250" s="81">
        <f>SUM(M250+O250)/(H250+J250)</f>
        <v>0.10256249214922747</v>
      </c>
      <c r="Q250" s="32"/>
      <c r="R250" s="31" t="s">
        <v>149</v>
      </c>
      <c r="S250" s="65">
        <f>SUM(H250*0.0765)</f>
        <v>97.442639999999997</v>
      </c>
      <c r="T250" s="69">
        <v>98.29</v>
      </c>
      <c r="U250" s="29" t="s">
        <v>150</v>
      </c>
      <c r="V250" s="82">
        <f>IF(S250="","",$P250*$S250)</f>
        <v>9.9939599999999977</v>
      </c>
      <c r="W250" s="83">
        <f>IF(T250="","",$P250*$T250)</f>
        <v>10.080867353347568</v>
      </c>
      <c r="X250" s="29" t="s">
        <v>150</v>
      </c>
      <c r="Y250" s="78" t="s">
        <v>6</v>
      </c>
      <c r="Z250" s="10"/>
      <c r="AA250" s="31"/>
    </row>
    <row r="251" spans="1:27" s="7" customFormat="1" ht="33" customHeight="1" x14ac:dyDescent="0.2">
      <c r="A251" s="8"/>
      <c r="B251" s="4"/>
      <c r="C251" s="4"/>
      <c r="D251" s="9" t="s">
        <v>88</v>
      </c>
      <c r="E251" s="9" t="s">
        <v>89</v>
      </c>
      <c r="F251" s="59">
        <v>43937</v>
      </c>
      <c r="G251" s="66">
        <v>69</v>
      </c>
      <c r="H251" s="53">
        <v>1922.38</v>
      </c>
      <c r="I251" s="53"/>
      <c r="J251" s="63"/>
      <c r="K251" s="31" t="s">
        <v>141</v>
      </c>
      <c r="L251" s="66">
        <v>32</v>
      </c>
      <c r="M251" s="53">
        <v>27.86</v>
      </c>
      <c r="N251" s="68">
        <v>0</v>
      </c>
      <c r="O251" s="69">
        <v>0</v>
      </c>
      <c r="P251" s="81">
        <f>SUM(M251+O251)/(H251+J251)</f>
        <v>1.4492452064628221E-2</v>
      </c>
      <c r="Q251" s="32" t="s">
        <v>41</v>
      </c>
      <c r="R251" s="31" t="s">
        <v>149</v>
      </c>
      <c r="S251" s="65">
        <f>SUM(H251*0.0765)</f>
        <v>147.06207000000001</v>
      </c>
      <c r="T251" s="69">
        <v>142.63999999999999</v>
      </c>
      <c r="U251" s="29" t="s">
        <v>150</v>
      </c>
      <c r="V251" s="82">
        <f>IF(S251="","",$P251*$S251)</f>
        <v>2.1312899999999999</v>
      </c>
      <c r="W251" s="83">
        <f>IF(T251="","",$P251*$T251)</f>
        <v>2.0672033624985691</v>
      </c>
      <c r="X251" s="29" t="s">
        <v>150</v>
      </c>
      <c r="Y251" s="78" t="s">
        <v>6</v>
      </c>
      <c r="Z251" s="10"/>
      <c r="AA251" s="31"/>
    </row>
    <row r="252" spans="1:27" s="7" customFormat="1" ht="33" customHeight="1" x14ac:dyDescent="0.2">
      <c r="A252" s="8"/>
      <c r="B252" s="4"/>
      <c r="C252" s="4"/>
      <c r="D252" s="9" t="s">
        <v>91</v>
      </c>
      <c r="E252" s="9" t="s">
        <v>89</v>
      </c>
      <c r="F252" s="59">
        <v>43965</v>
      </c>
      <c r="G252" s="66">
        <v>80</v>
      </c>
      <c r="H252" s="53">
        <v>1165.44</v>
      </c>
      <c r="I252" s="53"/>
      <c r="J252" s="63"/>
      <c r="K252" s="31" t="s">
        <v>141</v>
      </c>
      <c r="L252" s="66">
        <v>80</v>
      </c>
      <c r="M252" s="53">
        <v>1165.44</v>
      </c>
      <c r="N252" s="68">
        <v>0</v>
      </c>
      <c r="O252" s="69">
        <v>0</v>
      </c>
      <c r="P252" s="81">
        <f>SUM(M252+O252)/(H252+J252)</f>
        <v>1</v>
      </c>
      <c r="Q252" s="32" t="s">
        <v>41</v>
      </c>
      <c r="R252" s="31" t="s">
        <v>149</v>
      </c>
      <c r="S252" s="65">
        <f>SUM(H252*0.0765)</f>
        <v>89.15616</v>
      </c>
      <c r="T252" s="69">
        <v>618.08000000000004</v>
      </c>
      <c r="U252" s="29" t="s">
        <v>150</v>
      </c>
      <c r="V252" s="82">
        <f>IF(S252="","",$P252*$S252)</f>
        <v>89.15616</v>
      </c>
      <c r="W252" s="83">
        <f>IF(T252="","",$P252*$T252)</f>
        <v>618.08000000000004</v>
      </c>
      <c r="X252" s="29" t="s">
        <v>150</v>
      </c>
      <c r="Y252" s="78" t="s">
        <v>6</v>
      </c>
      <c r="Z252" s="10"/>
      <c r="AA252" s="31"/>
    </row>
    <row r="253" spans="1:27" s="7" customFormat="1" ht="33" customHeight="1" x14ac:dyDescent="0.2">
      <c r="A253" s="8"/>
      <c r="B253" s="4"/>
      <c r="C253" s="4"/>
      <c r="D253" s="9" t="s">
        <v>62</v>
      </c>
      <c r="E253" s="9" t="s">
        <v>63</v>
      </c>
      <c r="F253" s="59">
        <v>43937</v>
      </c>
      <c r="G253" s="66">
        <v>57.25</v>
      </c>
      <c r="H253" s="53">
        <v>1494.24</v>
      </c>
      <c r="I253" s="53"/>
      <c r="J253" s="63"/>
      <c r="K253" s="31" t="s">
        <v>141</v>
      </c>
      <c r="L253" s="66">
        <v>28</v>
      </c>
      <c r="M253" s="53">
        <v>730.8</v>
      </c>
      <c r="N253" s="68">
        <v>0</v>
      </c>
      <c r="O253" s="69">
        <v>0</v>
      </c>
      <c r="P253" s="81">
        <f>SUM(M253+O253)/(H253+J253)</f>
        <v>0.4890780597494378</v>
      </c>
      <c r="Q253" s="32" t="s">
        <v>57</v>
      </c>
      <c r="R253" s="31" t="s">
        <v>149</v>
      </c>
      <c r="S253" s="65">
        <f>SUM(H253*0.0765)</f>
        <v>114.30936</v>
      </c>
      <c r="T253" s="69">
        <v>116.93</v>
      </c>
      <c r="U253" s="29" t="s">
        <v>150</v>
      </c>
      <c r="V253" s="82">
        <f>IF(S253="","",$P253*$S253)</f>
        <v>55.906199999999991</v>
      </c>
      <c r="W253" s="83">
        <f>IF(T253="","",$P253*$T253)</f>
        <v>57.187897526501764</v>
      </c>
      <c r="X253" s="29" t="s">
        <v>150</v>
      </c>
      <c r="Y253" s="78"/>
      <c r="Z253" s="10"/>
      <c r="AA253" s="31"/>
    </row>
    <row r="254" spans="1:27" s="7" customFormat="1" ht="33" customHeight="1" x14ac:dyDescent="0.2">
      <c r="A254" s="8"/>
      <c r="B254" s="4"/>
      <c r="C254" s="4"/>
      <c r="D254" s="9" t="s">
        <v>62</v>
      </c>
      <c r="E254" s="9" t="s">
        <v>63</v>
      </c>
      <c r="F254" s="59" t="s">
        <v>146</v>
      </c>
      <c r="G254" s="66">
        <v>20</v>
      </c>
      <c r="H254" s="53">
        <v>522</v>
      </c>
      <c r="I254" s="53"/>
      <c r="J254" s="63"/>
      <c r="K254" s="31" t="s">
        <v>141</v>
      </c>
      <c r="L254" s="66">
        <v>20</v>
      </c>
      <c r="M254" s="53">
        <v>522</v>
      </c>
      <c r="N254" s="68"/>
      <c r="O254" s="69"/>
      <c r="P254" s="81">
        <f>SUM(M254+O254)/(H254+J254)</f>
        <v>1</v>
      </c>
      <c r="Q254" s="32" t="s">
        <v>139</v>
      </c>
      <c r="R254" s="31" t="s">
        <v>149</v>
      </c>
      <c r="S254" s="65">
        <f>SUM(H254*0.0765)</f>
        <v>39.933</v>
      </c>
      <c r="T254" s="69">
        <v>83.52</v>
      </c>
      <c r="U254" s="29" t="s">
        <v>150</v>
      </c>
      <c r="V254" s="82">
        <f>IF(S254="","",$P254*$S254)</f>
        <v>39.933</v>
      </c>
      <c r="W254" s="83">
        <f>IF(T254="","",$P254*$T254)</f>
        <v>83.52</v>
      </c>
      <c r="X254" s="29" t="s">
        <v>150</v>
      </c>
      <c r="Y254" s="78"/>
      <c r="Z254" s="10"/>
      <c r="AA254" s="31"/>
    </row>
    <row r="255" spans="1:27" s="7" customFormat="1" ht="33" customHeight="1" x14ac:dyDescent="0.2">
      <c r="A255" s="8"/>
      <c r="B255" s="4"/>
      <c r="C255" s="4"/>
      <c r="D255" s="9" t="s">
        <v>275</v>
      </c>
      <c r="E255" s="9" t="s">
        <v>284</v>
      </c>
      <c r="F255" s="59">
        <v>44007</v>
      </c>
      <c r="G255" s="66">
        <v>67.5</v>
      </c>
      <c r="H255" s="53">
        <v>1012.5</v>
      </c>
      <c r="I255" s="53"/>
      <c r="J255" s="63"/>
      <c r="K255" s="31" t="s">
        <v>141</v>
      </c>
      <c r="L255" s="66">
        <v>67.5</v>
      </c>
      <c r="M255" s="64">
        <v>1012.5</v>
      </c>
      <c r="N255" s="68"/>
      <c r="O255" s="69"/>
      <c r="P255" s="81">
        <f>SUM(M255+O255)/(H255+J255)</f>
        <v>1</v>
      </c>
      <c r="Q255" s="32" t="s">
        <v>276</v>
      </c>
      <c r="R255" s="31"/>
      <c r="S255" s="65">
        <f>SUM(H255*0.0765)</f>
        <v>77.456249999999997</v>
      </c>
      <c r="T255" s="69">
        <v>162</v>
      </c>
      <c r="U255" s="29" t="s">
        <v>150</v>
      </c>
      <c r="V255" s="82">
        <f>IF(S255="","",$P255*$S255)</f>
        <v>77.456249999999997</v>
      </c>
      <c r="W255" s="83">
        <f>IF(T255="","",$P255*$T255)</f>
        <v>162</v>
      </c>
      <c r="X255" s="29" t="s">
        <v>150</v>
      </c>
      <c r="Y255" s="78" t="s">
        <v>6</v>
      </c>
      <c r="Z255" s="10"/>
      <c r="AA255" s="31"/>
    </row>
    <row r="256" spans="1:27" s="7" customFormat="1" ht="33" customHeight="1" x14ac:dyDescent="0.2">
      <c r="A256" s="8"/>
      <c r="B256" s="4"/>
      <c r="C256" s="4"/>
      <c r="D256" s="9" t="s">
        <v>275</v>
      </c>
      <c r="E256" s="9" t="s">
        <v>284</v>
      </c>
      <c r="F256" s="59">
        <v>44021</v>
      </c>
      <c r="G256" s="66">
        <v>35</v>
      </c>
      <c r="H256" s="53">
        <v>525</v>
      </c>
      <c r="I256" s="53"/>
      <c r="J256" s="63"/>
      <c r="K256" s="31" t="s">
        <v>141</v>
      </c>
      <c r="L256" s="66">
        <v>35</v>
      </c>
      <c r="M256" s="64">
        <v>525</v>
      </c>
      <c r="N256" s="53"/>
      <c r="O256" s="63"/>
      <c r="P256" s="81">
        <f>SUM(M256+O256)/(H256+J256)</f>
        <v>1</v>
      </c>
      <c r="Q256" s="32" t="s">
        <v>276</v>
      </c>
      <c r="R256" s="31"/>
      <c r="S256" s="65">
        <f>SUM(H256*0.0765)</f>
        <v>40.162500000000001</v>
      </c>
      <c r="T256" s="69">
        <v>84</v>
      </c>
      <c r="U256" s="29" t="s">
        <v>150</v>
      </c>
      <c r="V256" s="82">
        <f>IF(S256="","",$P256*$S256)</f>
        <v>40.162500000000001</v>
      </c>
      <c r="W256" s="83">
        <f>IF(T256="","",$P256*$T256)</f>
        <v>84</v>
      </c>
      <c r="X256" s="29" t="s">
        <v>150</v>
      </c>
      <c r="Y256" s="78" t="s">
        <v>6</v>
      </c>
      <c r="Z256" s="10"/>
      <c r="AA256" s="31"/>
    </row>
    <row r="257" spans="1:27" s="7" customFormat="1" ht="33" customHeight="1" x14ac:dyDescent="0.2">
      <c r="A257" s="8"/>
      <c r="B257" s="4"/>
      <c r="C257" s="4"/>
      <c r="D257" s="9" t="s">
        <v>275</v>
      </c>
      <c r="E257" s="9" t="s">
        <v>284</v>
      </c>
      <c r="F257" s="59">
        <v>44049</v>
      </c>
      <c r="G257" s="66">
        <v>70</v>
      </c>
      <c r="H257" s="53">
        <v>1050</v>
      </c>
      <c r="I257" s="53"/>
      <c r="J257" s="63"/>
      <c r="K257" s="31" t="s">
        <v>141</v>
      </c>
      <c r="L257" s="66">
        <v>70</v>
      </c>
      <c r="M257" s="64">
        <v>1050</v>
      </c>
      <c r="N257" s="53"/>
      <c r="O257" s="63"/>
      <c r="P257" s="81">
        <f>SUM(M257+O257)/(H257+J257)</f>
        <v>1</v>
      </c>
      <c r="Q257" s="32" t="s">
        <v>276</v>
      </c>
      <c r="R257" s="31"/>
      <c r="S257" s="65">
        <f>SUM(H257*0.0765)</f>
        <v>80.325000000000003</v>
      </c>
      <c r="T257" s="69">
        <v>168</v>
      </c>
      <c r="U257" s="29" t="s">
        <v>150</v>
      </c>
      <c r="V257" s="82">
        <f>IF(S257="","",$P257*$S257)</f>
        <v>80.325000000000003</v>
      </c>
      <c r="W257" s="83">
        <f>IF(T257="","",$P257*$T257)</f>
        <v>168</v>
      </c>
      <c r="X257" s="29" t="s">
        <v>150</v>
      </c>
      <c r="Y257" s="78" t="s">
        <v>6</v>
      </c>
      <c r="Z257" s="10"/>
      <c r="AA257" s="31"/>
    </row>
    <row r="258" spans="1:27" s="7" customFormat="1" ht="33" customHeight="1" x14ac:dyDescent="0.2">
      <c r="A258" s="8"/>
      <c r="B258" s="4"/>
      <c r="C258" s="4"/>
      <c r="D258" s="9" t="s">
        <v>275</v>
      </c>
      <c r="E258" s="9" t="s">
        <v>284</v>
      </c>
      <c r="F258" s="59">
        <v>44063</v>
      </c>
      <c r="G258" s="66">
        <v>70</v>
      </c>
      <c r="H258" s="53">
        <v>1050</v>
      </c>
      <c r="I258" s="53"/>
      <c r="J258" s="63"/>
      <c r="K258" s="31" t="s">
        <v>141</v>
      </c>
      <c r="L258" s="66">
        <v>70</v>
      </c>
      <c r="M258" s="64">
        <v>1050</v>
      </c>
      <c r="N258" s="53"/>
      <c r="O258" s="63"/>
      <c r="P258" s="81">
        <f>SUM(M258+O258)/(H258+J258)</f>
        <v>1</v>
      </c>
      <c r="Q258" s="32" t="s">
        <v>276</v>
      </c>
      <c r="R258" s="31"/>
      <c r="S258" s="65">
        <f>SUM(H258*0.0765)</f>
        <v>80.325000000000003</v>
      </c>
      <c r="T258" s="69">
        <v>168</v>
      </c>
      <c r="U258" s="29" t="s">
        <v>150</v>
      </c>
      <c r="V258" s="82">
        <f>IF(S258="","",$P258*$S258)</f>
        <v>80.325000000000003</v>
      </c>
      <c r="W258" s="83">
        <f>IF(T258="","",$P258*$T258)</f>
        <v>168</v>
      </c>
      <c r="X258" s="29" t="s">
        <v>150</v>
      </c>
      <c r="Y258" s="78" t="s">
        <v>6</v>
      </c>
      <c r="Z258" s="10"/>
      <c r="AA258" s="31"/>
    </row>
    <row r="259" spans="1:27" s="7" customFormat="1" ht="33" customHeight="1" x14ac:dyDescent="0.2">
      <c r="A259" s="8"/>
      <c r="B259" s="4"/>
      <c r="C259" s="4"/>
      <c r="D259" s="9" t="s">
        <v>275</v>
      </c>
      <c r="E259" s="9" t="s">
        <v>284</v>
      </c>
      <c r="F259" s="59">
        <v>44077</v>
      </c>
      <c r="G259" s="66">
        <v>70</v>
      </c>
      <c r="H259" s="53">
        <v>1050</v>
      </c>
      <c r="I259" s="53"/>
      <c r="J259" s="63"/>
      <c r="K259" s="31" t="s">
        <v>141</v>
      </c>
      <c r="L259" s="66">
        <v>70</v>
      </c>
      <c r="M259" s="64">
        <v>1050</v>
      </c>
      <c r="N259" s="53"/>
      <c r="O259" s="63"/>
      <c r="P259" s="81">
        <f>SUM(M259+O259)/(H259+J259)</f>
        <v>1</v>
      </c>
      <c r="Q259" s="32" t="s">
        <v>276</v>
      </c>
      <c r="R259" s="31"/>
      <c r="S259" s="65">
        <f>SUM(H259*0.0765)</f>
        <v>80.325000000000003</v>
      </c>
      <c r="T259" s="69">
        <v>168</v>
      </c>
      <c r="U259" s="29" t="s">
        <v>150</v>
      </c>
      <c r="V259" s="82">
        <f>IF(S259="","",$P259*$S259)</f>
        <v>80.325000000000003</v>
      </c>
      <c r="W259" s="83">
        <f>IF(T259="","",$P259*$T259)</f>
        <v>168</v>
      </c>
      <c r="X259" s="29" t="s">
        <v>150</v>
      </c>
      <c r="Y259" s="78" t="s">
        <v>6</v>
      </c>
      <c r="Z259" s="10"/>
      <c r="AA259" s="31"/>
    </row>
    <row r="260" spans="1:27" s="7" customFormat="1" ht="33" customHeight="1" x14ac:dyDescent="0.2">
      <c r="A260" s="8"/>
      <c r="B260" s="4"/>
      <c r="C260" s="4"/>
      <c r="D260" s="9" t="s">
        <v>275</v>
      </c>
      <c r="E260" s="9" t="s">
        <v>284</v>
      </c>
      <c r="F260" s="59">
        <v>44091</v>
      </c>
      <c r="G260" s="66">
        <v>33.5</v>
      </c>
      <c r="H260" s="53">
        <v>502.5</v>
      </c>
      <c r="I260" s="53"/>
      <c r="J260" s="63"/>
      <c r="K260" s="31" t="s">
        <v>141</v>
      </c>
      <c r="L260" s="66">
        <v>33.5</v>
      </c>
      <c r="M260" s="64">
        <v>502.5</v>
      </c>
      <c r="N260" s="53"/>
      <c r="O260" s="63"/>
      <c r="P260" s="81">
        <f>SUM(M260+O260)/(H260+J260)</f>
        <v>1</v>
      </c>
      <c r="Q260" s="32" t="s">
        <v>276</v>
      </c>
      <c r="R260" s="31"/>
      <c r="S260" s="65">
        <f>SUM(H260*0.0765)</f>
        <v>38.441249999999997</v>
      </c>
      <c r="T260" s="69">
        <v>80.400000000000006</v>
      </c>
      <c r="U260" s="29" t="s">
        <v>150</v>
      </c>
      <c r="V260" s="82">
        <f>IF(S260="","",$P260*$S260)</f>
        <v>38.441249999999997</v>
      </c>
      <c r="W260" s="83">
        <f>IF(T260="","",$P260*$T260)</f>
        <v>80.400000000000006</v>
      </c>
      <c r="X260" s="29" t="s">
        <v>150</v>
      </c>
      <c r="Y260" s="78" t="s">
        <v>6</v>
      </c>
      <c r="Z260" s="10"/>
      <c r="AA260" s="31"/>
    </row>
    <row r="261" spans="1:27" s="7" customFormat="1" ht="33" customHeight="1" x14ac:dyDescent="0.2">
      <c r="A261" s="8"/>
      <c r="B261" s="4"/>
      <c r="C261" s="4"/>
      <c r="D261" s="9" t="s">
        <v>109</v>
      </c>
      <c r="E261" s="9" t="s">
        <v>108</v>
      </c>
      <c r="F261" s="59">
        <v>43937</v>
      </c>
      <c r="G261" s="66">
        <v>70</v>
      </c>
      <c r="H261" s="89">
        <v>1689.25</v>
      </c>
      <c r="I261" s="53"/>
      <c r="J261" s="63"/>
      <c r="K261" s="31" t="s">
        <v>141</v>
      </c>
      <c r="L261" s="66">
        <v>70</v>
      </c>
      <c r="M261" s="107">
        <v>1689.25</v>
      </c>
      <c r="N261" s="53">
        <v>0</v>
      </c>
      <c r="O261" s="63">
        <v>0</v>
      </c>
      <c r="P261" s="81">
        <f>SUM(M261+O261)/(H261+J261)</f>
        <v>1</v>
      </c>
      <c r="Q261" s="32" t="s">
        <v>123</v>
      </c>
      <c r="R261" s="31" t="s">
        <v>149</v>
      </c>
      <c r="S261" s="65">
        <f>SUM(H261*0.0765)</f>
        <v>129.22762499999999</v>
      </c>
      <c r="T261" s="69">
        <v>405.44</v>
      </c>
      <c r="U261" s="29" t="s">
        <v>150</v>
      </c>
      <c r="V261" s="82">
        <f>IF(S261="","",$P261*$S261)</f>
        <v>129.22762499999999</v>
      </c>
      <c r="W261" s="83">
        <f>IF(T261="","",$P261*$T261)</f>
        <v>405.44</v>
      </c>
      <c r="X261" s="29" t="s">
        <v>150</v>
      </c>
      <c r="Y261" s="78"/>
      <c r="Z261" s="10"/>
      <c r="AA261" s="31"/>
    </row>
    <row r="262" spans="1:27" s="7" customFormat="1" ht="33" customHeight="1" x14ac:dyDescent="0.2">
      <c r="A262" s="8"/>
      <c r="B262" s="4"/>
      <c r="C262" s="4"/>
      <c r="D262" s="9" t="s">
        <v>109</v>
      </c>
      <c r="E262" s="9" t="s">
        <v>108</v>
      </c>
      <c r="F262" s="59">
        <v>43951</v>
      </c>
      <c r="G262" s="66">
        <v>70</v>
      </c>
      <c r="H262" s="89">
        <v>1689.25</v>
      </c>
      <c r="I262" s="53"/>
      <c r="J262" s="63"/>
      <c r="K262" s="31" t="s">
        <v>141</v>
      </c>
      <c r="L262" s="66">
        <v>70</v>
      </c>
      <c r="M262" s="107">
        <v>1689.25</v>
      </c>
      <c r="N262" s="53">
        <v>0</v>
      </c>
      <c r="O262" s="63">
        <v>0</v>
      </c>
      <c r="P262" s="81">
        <f>SUM(M262+O262)/(H262+J262)</f>
        <v>1</v>
      </c>
      <c r="Q262" s="32" t="s">
        <v>124</v>
      </c>
      <c r="R262" s="31" t="s">
        <v>149</v>
      </c>
      <c r="S262" s="65">
        <f>SUM(H262*0.0765)</f>
        <v>129.22762499999999</v>
      </c>
      <c r="T262" s="69">
        <v>405.44</v>
      </c>
      <c r="U262" s="29" t="s">
        <v>150</v>
      </c>
      <c r="V262" s="82">
        <f>IF(S262="","",$P262*$S262)</f>
        <v>129.22762499999999</v>
      </c>
      <c r="W262" s="83">
        <f>IF(T262="","",$P262*$T262)</f>
        <v>405.44</v>
      </c>
      <c r="X262" s="29" t="s">
        <v>150</v>
      </c>
      <c r="Y262" s="78"/>
      <c r="Z262" s="10"/>
      <c r="AA262" s="31"/>
    </row>
    <row r="263" spans="1:27" s="7" customFormat="1" ht="33" customHeight="1" x14ac:dyDescent="0.2">
      <c r="A263" s="8"/>
      <c r="B263" s="4"/>
      <c r="C263" s="4"/>
      <c r="D263" s="9" t="s">
        <v>109</v>
      </c>
      <c r="E263" s="9" t="s">
        <v>108</v>
      </c>
      <c r="F263" s="59">
        <v>43965</v>
      </c>
      <c r="G263" s="66">
        <v>70</v>
      </c>
      <c r="H263" s="89">
        <v>1689.25</v>
      </c>
      <c r="I263" s="53"/>
      <c r="J263" s="63"/>
      <c r="K263" s="31" t="s">
        <v>141</v>
      </c>
      <c r="L263" s="66">
        <v>70</v>
      </c>
      <c r="M263" s="107">
        <v>1689.25</v>
      </c>
      <c r="N263" s="68">
        <v>0</v>
      </c>
      <c r="O263" s="69">
        <v>0</v>
      </c>
      <c r="P263" s="81">
        <f>SUM(M263+O263)/(H263+J263)</f>
        <v>1</v>
      </c>
      <c r="Q263" s="32" t="s">
        <v>124</v>
      </c>
      <c r="R263" s="31" t="s">
        <v>149</v>
      </c>
      <c r="S263" s="65">
        <f>SUM(H263*0.0765)</f>
        <v>129.22762499999999</v>
      </c>
      <c r="T263" s="69">
        <v>405.44</v>
      </c>
      <c r="U263" s="29" t="s">
        <v>150</v>
      </c>
      <c r="V263" s="82">
        <f>IF(S263="","",$P263*$S263)</f>
        <v>129.22762499999999</v>
      </c>
      <c r="W263" s="83">
        <f>IF(T263="","",$P263*$T263)</f>
        <v>405.44</v>
      </c>
      <c r="X263" s="29" t="s">
        <v>150</v>
      </c>
      <c r="Y263" s="78"/>
      <c r="Z263" s="10"/>
      <c r="AA263" s="31"/>
    </row>
    <row r="264" spans="1:27" s="7" customFormat="1" ht="33" customHeight="1" x14ac:dyDescent="0.2">
      <c r="A264" s="8"/>
      <c r="B264" s="4"/>
      <c r="C264" s="4"/>
      <c r="D264" s="9" t="s">
        <v>109</v>
      </c>
      <c r="E264" s="9" t="s">
        <v>108</v>
      </c>
      <c r="F264" s="59">
        <v>43979</v>
      </c>
      <c r="G264" s="66">
        <v>70</v>
      </c>
      <c r="H264" s="89">
        <v>1689.25</v>
      </c>
      <c r="I264" s="53"/>
      <c r="J264" s="63"/>
      <c r="K264" s="31" t="s">
        <v>141</v>
      </c>
      <c r="L264" s="66">
        <v>70</v>
      </c>
      <c r="M264" s="107">
        <v>1689.25</v>
      </c>
      <c r="N264" s="68">
        <v>0</v>
      </c>
      <c r="O264" s="69">
        <v>0</v>
      </c>
      <c r="P264" s="81">
        <f>SUM(M264+O264)/(H264+J264)</f>
        <v>1</v>
      </c>
      <c r="Q264" s="32" t="s">
        <v>124</v>
      </c>
      <c r="R264" s="31" t="s">
        <v>149</v>
      </c>
      <c r="S264" s="65">
        <f>SUM(H264*0.0765)</f>
        <v>129.22762499999999</v>
      </c>
      <c r="T264" s="69">
        <v>405.44</v>
      </c>
      <c r="U264" s="29" t="s">
        <v>150</v>
      </c>
      <c r="V264" s="82">
        <f>IF(S264="","",$P264*$S264)</f>
        <v>129.22762499999999</v>
      </c>
      <c r="W264" s="83">
        <f>IF(T264="","",$P264*$T264)</f>
        <v>405.44</v>
      </c>
      <c r="X264" s="29" t="s">
        <v>150</v>
      </c>
      <c r="Y264" s="78"/>
      <c r="Z264" s="10"/>
      <c r="AA264" s="31"/>
    </row>
    <row r="265" spans="1:27" s="7" customFormat="1" ht="33" customHeight="1" x14ac:dyDescent="0.2">
      <c r="A265" s="8"/>
      <c r="B265" s="4"/>
      <c r="C265" s="4"/>
      <c r="D265" s="9" t="s">
        <v>109</v>
      </c>
      <c r="E265" s="9" t="s">
        <v>108</v>
      </c>
      <c r="F265" s="59">
        <v>43993</v>
      </c>
      <c r="G265" s="66">
        <v>70</v>
      </c>
      <c r="H265" s="89">
        <v>1689.25</v>
      </c>
      <c r="I265" s="53"/>
      <c r="J265" s="63"/>
      <c r="K265" s="31" t="s">
        <v>141</v>
      </c>
      <c r="L265" s="66">
        <v>70</v>
      </c>
      <c r="M265" s="107">
        <v>1689.25</v>
      </c>
      <c r="N265" s="68">
        <v>0</v>
      </c>
      <c r="O265" s="69">
        <v>0</v>
      </c>
      <c r="P265" s="81">
        <f>SUM(M265+O265)/(H265+J265)</f>
        <v>1</v>
      </c>
      <c r="Q265" s="32" t="s">
        <v>124</v>
      </c>
      <c r="R265" s="31" t="s">
        <v>149</v>
      </c>
      <c r="S265" s="65">
        <f>SUM(H265*0.0765)</f>
        <v>129.22762499999999</v>
      </c>
      <c r="T265" s="69">
        <v>405.44</v>
      </c>
      <c r="U265" s="29" t="s">
        <v>150</v>
      </c>
      <c r="V265" s="82">
        <f>IF(S265="","",$P265*$S265)</f>
        <v>129.22762499999999</v>
      </c>
      <c r="W265" s="83">
        <f>IF(T265="","",$P265*$T265)</f>
        <v>405.44</v>
      </c>
      <c r="X265" s="29" t="s">
        <v>150</v>
      </c>
      <c r="Y265" s="78"/>
      <c r="Z265" s="10"/>
      <c r="AA265" s="31"/>
    </row>
    <row r="266" spans="1:27" s="7" customFormat="1" ht="33" customHeight="1" x14ac:dyDescent="0.2">
      <c r="A266" s="8"/>
      <c r="B266" s="4"/>
      <c r="C266" s="4"/>
      <c r="D266" s="9" t="s">
        <v>109</v>
      </c>
      <c r="E266" s="9" t="s">
        <v>108</v>
      </c>
      <c r="F266" s="59">
        <v>44007</v>
      </c>
      <c r="G266" s="66">
        <v>56</v>
      </c>
      <c r="H266" s="89">
        <v>1684.21</v>
      </c>
      <c r="I266" s="53"/>
      <c r="J266" s="63"/>
      <c r="K266" s="31" t="s">
        <v>141</v>
      </c>
      <c r="L266" s="66">
        <v>28</v>
      </c>
      <c r="M266" s="107">
        <v>675.7</v>
      </c>
      <c r="N266" s="68">
        <v>0</v>
      </c>
      <c r="O266" s="69">
        <v>0</v>
      </c>
      <c r="P266" s="81">
        <f>SUM(M266+O266)/(H266+J266)</f>
        <v>0.40119700037406264</v>
      </c>
      <c r="Q266" s="32" t="s">
        <v>124</v>
      </c>
      <c r="R266" s="31" t="s">
        <v>149</v>
      </c>
      <c r="S266" s="65">
        <f>SUM(H266*0.0765)</f>
        <v>128.84206499999999</v>
      </c>
      <c r="T266" s="69">
        <v>162.18</v>
      </c>
      <c r="U266" s="29" t="s">
        <v>150</v>
      </c>
      <c r="V266" s="82">
        <f>IF(S266="","",$P266*$S266)</f>
        <v>51.691049999999997</v>
      </c>
      <c r="W266" s="83">
        <f>IF(T266="","",$P266*$T266)</f>
        <v>65.066129520665484</v>
      </c>
      <c r="X266" s="29" t="s">
        <v>150</v>
      </c>
      <c r="Y266" s="78"/>
      <c r="Z266" s="10"/>
      <c r="AA266" s="31"/>
    </row>
    <row r="267" spans="1:27" s="7" customFormat="1" ht="33" customHeight="1" x14ac:dyDescent="0.2">
      <c r="A267" s="8"/>
      <c r="B267" s="4"/>
      <c r="C267" s="4"/>
      <c r="D267" s="9" t="s">
        <v>109</v>
      </c>
      <c r="E267" s="9" t="s">
        <v>108</v>
      </c>
      <c r="F267" s="59">
        <v>44049</v>
      </c>
      <c r="G267" s="66">
        <v>70</v>
      </c>
      <c r="H267" s="89">
        <v>2231.4299999999998</v>
      </c>
      <c r="I267" s="53"/>
      <c r="J267" s="63"/>
      <c r="K267" s="31" t="s">
        <v>141</v>
      </c>
      <c r="L267" s="66">
        <v>28</v>
      </c>
      <c r="M267" s="107">
        <v>688.97</v>
      </c>
      <c r="N267" s="68">
        <v>0</v>
      </c>
      <c r="O267" s="69">
        <v>0</v>
      </c>
      <c r="P267" s="81">
        <f>SUM(M267+O267)/(H267+J267)</f>
        <v>0.30875716468811482</v>
      </c>
      <c r="Q267" s="32" t="s">
        <v>124</v>
      </c>
      <c r="R267" s="31" t="s">
        <v>149</v>
      </c>
      <c r="S267" s="65">
        <f>SUM(H267*0.0765)</f>
        <v>170.70439499999998</v>
      </c>
      <c r="T267" s="69">
        <v>162.18</v>
      </c>
      <c r="U267" s="29" t="s">
        <v>150</v>
      </c>
      <c r="V267" s="82">
        <f>IF(S267="","",$P267*$S267)</f>
        <v>52.706204999999997</v>
      </c>
      <c r="W267" s="83">
        <f>IF(T267="","",$P267*$T267)</f>
        <v>50.074236969118466</v>
      </c>
      <c r="X267" s="29" t="s">
        <v>150</v>
      </c>
      <c r="Y267" s="78"/>
      <c r="Z267" s="10"/>
      <c r="AA267" s="31"/>
    </row>
    <row r="268" spans="1:27" s="7" customFormat="1" ht="33" customHeight="1" x14ac:dyDescent="0.2">
      <c r="A268" s="8"/>
      <c r="B268" s="4"/>
      <c r="C268" s="4"/>
      <c r="D268" s="9" t="s">
        <v>109</v>
      </c>
      <c r="E268" s="9" t="s">
        <v>108</v>
      </c>
      <c r="F268" s="59">
        <v>44063</v>
      </c>
      <c r="G268" s="66">
        <v>48.5</v>
      </c>
      <c r="H268" s="89">
        <v>1715.31</v>
      </c>
      <c r="I268" s="53"/>
      <c r="J268" s="63"/>
      <c r="K268" s="31" t="s">
        <v>141</v>
      </c>
      <c r="L268" s="66">
        <v>14</v>
      </c>
      <c r="M268" s="107">
        <v>516.74</v>
      </c>
      <c r="N268" s="68">
        <v>0</v>
      </c>
      <c r="O268" s="69">
        <v>0</v>
      </c>
      <c r="P268" s="81">
        <f>SUM(M268+O268)/(H268+J268)</f>
        <v>0.30125166879456194</v>
      </c>
      <c r="Q268" s="32" t="s">
        <v>124</v>
      </c>
      <c r="R268" s="31" t="s">
        <v>149</v>
      </c>
      <c r="S268" s="65">
        <f>SUM(H268*0.0765)</f>
        <v>131.221215</v>
      </c>
      <c r="T268" s="69">
        <v>81.09</v>
      </c>
      <c r="U268" s="29" t="s">
        <v>150</v>
      </c>
      <c r="V268" s="82">
        <f>IF(S268="","",$P268*$S268)</f>
        <v>39.530610000000003</v>
      </c>
      <c r="W268" s="83">
        <f>IF(T268="","",$P268*$T268)</f>
        <v>24.42849782255103</v>
      </c>
      <c r="X268" s="29" t="s">
        <v>150</v>
      </c>
      <c r="Y268" s="78"/>
      <c r="Z268" s="10"/>
      <c r="AA268" s="31"/>
    </row>
    <row r="269" spans="1:27" s="7" customFormat="1" ht="33" customHeight="1" x14ac:dyDescent="0.2">
      <c r="A269" s="8"/>
      <c r="B269" s="4"/>
      <c r="C269" s="4"/>
      <c r="D269" s="9" t="s">
        <v>107</v>
      </c>
      <c r="E269" s="9" t="s">
        <v>108</v>
      </c>
      <c r="F269" s="59">
        <v>43923</v>
      </c>
      <c r="G269" s="66">
        <v>4</v>
      </c>
      <c r="H269" s="53">
        <v>57.03</v>
      </c>
      <c r="I269" s="53"/>
      <c r="J269" s="63"/>
      <c r="K269" s="31" t="s">
        <v>141</v>
      </c>
      <c r="L269" s="66">
        <v>21</v>
      </c>
      <c r="M269" s="64">
        <v>308.49</v>
      </c>
      <c r="N269" s="68">
        <v>0</v>
      </c>
      <c r="O269" s="69">
        <v>0</v>
      </c>
      <c r="P269" s="81">
        <f>SUM(M269+O269)/(H269+J269)</f>
        <v>5.4092582851130988</v>
      </c>
      <c r="Q269" s="32" t="s">
        <v>123</v>
      </c>
      <c r="R269" s="31" t="s">
        <v>149</v>
      </c>
      <c r="S269" s="65">
        <f>SUM(H269*0.0765)</f>
        <v>4.3627950000000002</v>
      </c>
      <c r="T269" s="69">
        <v>396.71</v>
      </c>
      <c r="U269" s="29" t="s">
        <v>150</v>
      </c>
      <c r="V269" s="82">
        <f>IF(S269="","",$P269*$S269)</f>
        <v>23.599485000000001</v>
      </c>
      <c r="W269" s="83">
        <f>IF(T269="","",$P269*$T269)</f>
        <v>2145.9068542872174</v>
      </c>
      <c r="X269" s="29" t="s">
        <v>150</v>
      </c>
      <c r="Y269" s="78"/>
      <c r="Z269" s="10"/>
      <c r="AA269" s="31"/>
    </row>
    <row r="270" spans="1:27" s="7" customFormat="1" ht="33" customHeight="1" x14ac:dyDescent="0.2">
      <c r="A270" s="8"/>
      <c r="B270" s="4"/>
      <c r="C270" s="4"/>
      <c r="D270" s="9" t="s">
        <v>107</v>
      </c>
      <c r="E270" s="9" t="s">
        <v>108</v>
      </c>
      <c r="F270" s="59">
        <v>43937</v>
      </c>
      <c r="G270" s="66">
        <v>70</v>
      </c>
      <c r="H270" s="53">
        <v>694.84</v>
      </c>
      <c r="I270" s="53"/>
      <c r="J270" s="63"/>
      <c r="K270" s="31" t="s">
        <v>141</v>
      </c>
      <c r="L270" s="66">
        <v>63</v>
      </c>
      <c r="M270" s="64">
        <v>694.84</v>
      </c>
      <c r="N270" s="68">
        <v>0</v>
      </c>
      <c r="O270" s="69">
        <v>0</v>
      </c>
      <c r="P270" s="81">
        <f>SUM(M270+O270)/(H270+J270)</f>
        <v>1</v>
      </c>
      <c r="Q270" s="32" t="s">
        <v>125</v>
      </c>
      <c r="R270" s="31" t="s">
        <v>149</v>
      </c>
      <c r="S270" s="65">
        <f>SUM(H270*0.0765)</f>
        <v>53.155259999999998</v>
      </c>
      <c r="T270" s="69">
        <v>1190.1300000000001</v>
      </c>
      <c r="U270" s="29" t="s">
        <v>150</v>
      </c>
      <c r="V270" s="82">
        <f>IF(S270="","",$P270*$S270)</f>
        <v>53.155259999999998</v>
      </c>
      <c r="W270" s="83">
        <f>IF(T270="","",$P270*$T270)</f>
        <v>1190.1300000000001</v>
      </c>
      <c r="X270" s="29" t="s">
        <v>150</v>
      </c>
      <c r="Y270" s="78"/>
      <c r="Z270" s="10"/>
      <c r="AA270" s="31"/>
    </row>
    <row r="271" spans="1:27" s="7" customFormat="1" ht="33" customHeight="1" x14ac:dyDescent="0.2">
      <c r="A271" s="8"/>
      <c r="B271" s="4"/>
      <c r="C271" s="4"/>
      <c r="D271" s="9" t="s">
        <v>107</v>
      </c>
      <c r="E271" s="9" t="s">
        <v>108</v>
      </c>
      <c r="F271" s="59">
        <v>43951</v>
      </c>
      <c r="G271" s="66">
        <v>70</v>
      </c>
      <c r="H271" s="53">
        <v>729.07</v>
      </c>
      <c r="I271" s="53"/>
      <c r="J271" s="63"/>
      <c r="K271" s="31" t="s">
        <v>141</v>
      </c>
      <c r="L271" s="66">
        <v>63</v>
      </c>
      <c r="M271" s="64">
        <v>625.36</v>
      </c>
      <c r="N271" s="68">
        <v>0</v>
      </c>
      <c r="O271" s="69">
        <v>0</v>
      </c>
      <c r="P271" s="81">
        <f>SUM(M271+O271)/(H271+J271)</f>
        <v>0.85775028460915959</v>
      </c>
      <c r="Q271" s="32" t="s">
        <v>124</v>
      </c>
      <c r="R271" s="31" t="s">
        <v>149</v>
      </c>
      <c r="S271" s="65">
        <f>SUM(H271*0.0765)</f>
        <v>55.773855000000005</v>
      </c>
      <c r="T271" s="69">
        <v>1190.1300000000001</v>
      </c>
      <c r="U271" s="29" t="s">
        <v>150</v>
      </c>
      <c r="V271" s="82">
        <f>IF(S271="","",$P271*$S271)</f>
        <v>47.840040000000002</v>
      </c>
      <c r="W271" s="83">
        <f>IF(T271="","",$P271*$T271)</f>
        <v>1020.8343462218992</v>
      </c>
      <c r="X271" s="29" t="s">
        <v>150</v>
      </c>
      <c r="Y271" s="78"/>
      <c r="Z271" s="10"/>
      <c r="AA271" s="31"/>
    </row>
    <row r="272" spans="1:27" s="7" customFormat="1" ht="33" customHeight="1" x14ac:dyDescent="0.2">
      <c r="A272" s="8"/>
      <c r="B272" s="4"/>
      <c r="C272" s="4"/>
      <c r="D272" s="9" t="s">
        <v>107</v>
      </c>
      <c r="E272" s="9" t="s">
        <v>108</v>
      </c>
      <c r="F272" s="59">
        <v>43965</v>
      </c>
      <c r="G272" s="66">
        <v>70</v>
      </c>
      <c r="H272" s="53">
        <v>729.07</v>
      </c>
      <c r="I272" s="53"/>
      <c r="J272" s="63"/>
      <c r="K272" s="31" t="s">
        <v>141</v>
      </c>
      <c r="L272" s="66">
        <v>63</v>
      </c>
      <c r="M272" s="64">
        <v>625.36</v>
      </c>
      <c r="N272" s="68">
        <v>0</v>
      </c>
      <c r="O272" s="69">
        <v>0</v>
      </c>
      <c r="P272" s="81">
        <f>SUM(M272+O272)/(H272+J272)</f>
        <v>0.85775028460915959</v>
      </c>
      <c r="Q272" s="32" t="s">
        <v>124</v>
      </c>
      <c r="R272" s="31" t="s">
        <v>149</v>
      </c>
      <c r="S272" s="65">
        <f>SUM(H272*0.0765)</f>
        <v>55.773855000000005</v>
      </c>
      <c r="T272" s="69">
        <v>1190.1300000000001</v>
      </c>
      <c r="U272" s="29" t="s">
        <v>150</v>
      </c>
      <c r="V272" s="82">
        <f>IF(S272="","",$P272*$S272)</f>
        <v>47.840040000000002</v>
      </c>
      <c r="W272" s="83">
        <f>IF(T272="","",$P272*$T272)</f>
        <v>1020.8343462218992</v>
      </c>
      <c r="X272" s="29" t="s">
        <v>150</v>
      </c>
      <c r="Y272" s="78"/>
      <c r="Z272" s="10"/>
      <c r="AA272" s="31"/>
    </row>
    <row r="273" spans="1:27" s="7" customFormat="1" ht="33" customHeight="1" x14ac:dyDescent="0.2">
      <c r="A273" s="8"/>
      <c r="B273" s="4"/>
      <c r="C273" s="4"/>
      <c r="D273" s="9" t="s">
        <v>107</v>
      </c>
      <c r="E273" s="9" t="s">
        <v>108</v>
      </c>
      <c r="F273" s="59">
        <v>43979</v>
      </c>
      <c r="G273" s="66">
        <v>70</v>
      </c>
      <c r="H273" s="53">
        <v>763.29</v>
      </c>
      <c r="I273" s="53"/>
      <c r="J273" s="63"/>
      <c r="K273" s="31" t="s">
        <v>141</v>
      </c>
      <c r="L273" s="66">
        <v>56</v>
      </c>
      <c r="M273" s="64">
        <v>555.87</v>
      </c>
      <c r="N273" s="68">
        <v>0</v>
      </c>
      <c r="O273" s="69">
        <v>0</v>
      </c>
      <c r="P273" s="81">
        <f>SUM(M273+O273)/(H273+J273)</f>
        <v>0.72825531580395397</v>
      </c>
      <c r="Q273" s="32" t="s">
        <v>124</v>
      </c>
      <c r="R273" s="31" t="s">
        <v>149</v>
      </c>
      <c r="S273" s="65">
        <f>SUM(H273*0.0765)</f>
        <v>58.391684999999995</v>
      </c>
      <c r="T273" s="69">
        <v>1057.9000000000001</v>
      </c>
      <c r="U273" s="29" t="s">
        <v>150</v>
      </c>
      <c r="V273" s="82">
        <f>IF(S273="","",$P273*$S273)</f>
        <v>42.524054999999997</v>
      </c>
      <c r="W273" s="83">
        <f>IF(T273="","",$P273*$T273)</f>
        <v>770.42129858900296</v>
      </c>
      <c r="X273" s="29" t="s">
        <v>150</v>
      </c>
      <c r="Y273" s="78"/>
      <c r="Z273" s="10"/>
      <c r="AA273" s="31"/>
    </row>
    <row r="274" spans="1:27" s="7" customFormat="1" ht="33" customHeight="1" x14ac:dyDescent="0.2">
      <c r="A274" s="8"/>
      <c r="B274" s="4"/>
      <c r="C274" s="4"/>
      <c r="D274" s="9" t="s">
        <v>107</v>
      </c>
      <c r="E274" s="9" t="s">
        <v>108</v>
      </c>
      <c r="F274" s="59">
        <v>43993</v>
      </c>
      <c r="G274" s="66">
        <v>56</v>
      </c>
      <c r="H274" s="53">
        <v>641.42999999999995</v>
      </c>
      <c r="I274" s="53"/>
      <c r="J274" s="63"/>
      <c r="K274" s="31" t="s">
        <v>141</v>
      </c>
      <c r="L274" s="66">
        <v>42</v>
      </c>
      <c r="M274" s="64">
        <v>260.92</v>
      </c>
      <c r="N274" s="68">
        <v>0</v>
      </c>
      <c r="O274" s="69">
        <v>0</v>
      </c>
      <c r="P274" s="81">
        <f>SUM(M274+O274)/(H274+J274)</f>
        <v>0.40677860405656119</v>
      </c>
      <c r="Q274" s="32" t="s">
        <v>124</v>
      </c>
      <c r="R274" s="31" t="s">
        <v>149</v>
      </c>
      <c r="S274" s="65">
        <f>SUM(H274*0.0765)</f>
        <v>49.069394999999993</v>
      </c>
      <c r="T274" s="69">
        <v>793.42</v>
      </c>
      <c r="U274" s="29" t="s">
        <v>150</v>
      </c>
      <c r="V274" s="82">
        <f>IF(S274="","",$P274*$S274)</f>
        <v>19.960380000000001</v>
      </c>
      <c r="W274" s="83">
        <f>IF(T274="","",$P274*$T274)</f>
        <v>322.74628003055676</v>
      </c>
      <c r="X274" s="29" t="s">
        <v>150</v>
      </c>
      <c r="Y274" s="78"/>
      <c r="Z274" s="10"/>
      <c r="AA274" s="31"/>
    </row>
    <row r="275" spans="1:27" s="7" customFormat="1" ht="33" customHeight="1" x14ac:dyDescent="0.2">
      <c r="A275" s="8"/>
      <c r="B275" s="4"/>
      <c r="C275" s="4"/>
      <c r="D275" s="9" t="s">
        <v>107</v>
      </c>
      <c r="E275" s="9" t="s">
        <v>108</v>
      </c>
      <c r="F275" s="59">
        <v>44007</v>
      </c>
      <c r="G275" s="66">
        <v>77</v>
      </c>
      <c r="H275" s="53">
        <v>989.23</v>
      </c>
      <c r="I275" s="53"/>
      <c r="J275" s="63"/>
      <c r="K275" s="31" t="s">
        <v>141</v>
      </c>
      <c r="L275" s="66">
        <v>35</v>
      </c>
      <c r="M275" s="64">
        <v>307.72000000000003</v>
      </c>
      <c r="N275" s="68">
        <v>0</v>
      </c>
      <c r="O275" s="69">
        <v>0</v>
      </c>
      <c r="P275" s="81">
        <f>SUM(M275+O275)/(H275+J275)</f>
        <v>0.31107022633765657</v>
      </c>
      <c r="Q275" s="32" t="s">
        <v>124</v>
      </c>
      <c r="R275" s="31" t="s">
        <v>149</v>
      </c>
      <c r="S275" s="65">
        <f>SUM(H275*0.0765)</f>
        <v>75.676095000000004</v>
      </c>
      <c r="T275" s="69">
        <v>661.18</v>
      </c>
      <c r="U275" s="29" t="s">
        <v>150</v>
      </c>
      <c r="V275" s="82">
        <f>IF(S275="","",$P275*$S275)</f>
        <v>23.540580000000002</v>
      </c>
      <c r="W275" s="83">
        <f>IF(T275="","",$P275*$T275)</f>
        <v>205.67341224993177</v>
      </c>
      <c r="X275" s="29" t="s">
        <v>150</v>
      </c>
      <c r="Y275" s="78"/>
      <c r="Z275" s="10"/>
      <c r="AA275" s="31"/>
    </row>
    <row r="276" spans="1:27" s="7" customFormat="1" ht="33" customHeight="1" x14ac:dyDescent="0.2">
      <c r="A276" s="8"/>
      <c r="B276" s="4"/>
      <c r="C276" s="4"/>
      <c r="D276" s="9" t="s">
        <v>110</v>
      </c>
      <c r="E276" s="9" t="s">
        <v>108</v>
      </c>
      <c r="F276" s="59">
        <v>43937</v>
      </c>
      <c r="G276" s="66">
        <v>49</v>
      </c>
      <c r="H276" s="53">
        <v>705.75</v>
      </c>
      <c r="I276" s="53"/>
      <c r="J276" s="63"/>
      <c r="K276" s="31" t="s">
        <v>141</v>
      </c>
      <c r="L276" s="66">
        <v>14</v>
      </c>
      <c r="M276" s="64">
        <v>204.04</v>
      </c>
      <c r="N276" s="68">
        <v>0</v>
      </c>
      <c r="O276" s="69">
        <v>0</v>
      </c>
      <c r="P276" s="81">
        <f>SUM(M276+O276)/(H276+J276)</f>
        <v>0.28911087495572085</v>
      </c>
      <c r="Q276" s="32" t="s">
        <v>123</v>
      </c>
      <c r="R276" s="31" t="s">
        <v>149</v>
      </c>
      <c r="S276" s="65">
        <f>SUM(H276*0.0765)</f>
        <v>53.989874999999998</v>
      </c>
      <c r="T276" s="69">
        <v>131.58000000000001</v>
      </c>
      <c r="U276" s="29" t="s">
        <v>150</v>
      </c>
      <c r="V276" s="82">
        <f>IF(S276="","",$P276*$S276)</f>
        <v>15.609059999999999</v>
      </c>
      <c r="W276" s="83">
        <f>IF(T276="","",$P276*$T276)</f>
        <v>38.041208926673754</v>
      </c>
      <c r="X276" s="29" t="s">
        <v>150</v>
      </c>
      <c r="Y276" s="78"/>
      <c r="Z276" s="10"/>
      <c r="AA276" s="31"/>
    </row>
    <row r="277" spans="1:27" s="7" customFormat="1" ht="33" customHeight="1" x14ac:dyDescent="0.2">
      <c r="A277" s="8"/>
      <c r="B277" s="4"/>
      <c r="C277" s="4"/>
      <c r="D277" s="9" t="s">
        <v>110</v>
      </c>
      <c r="E277" s="9" t="s">
        <v>108</v>
      </c>
      <c r="F277" s="59">
        <v>43951</v>
      </c>
      <c r="G277" s="66">
        <v>70</v>
      </c>
      <c r="H277" s="53">
        <v>1504.8</v>
      </c>
      <c r="I277" s="53"/>
      <c r="J277" s="63"/>
      <c r="K277" s="31" t="s">
        <v>141</v>
      </c>
      <c r="L277" s="66">
        <v>56</v>
      </c>
      <c r="M277" s="64">
        <v>809.43</v>
      </c>
      <c r="N277" s="68">
        <v>0</v>
      </c>
      <c r="O277" s="69">
        <v>0</v>
      </c>
      <c r="P277" s="81">
        <f>SUM(M277+O277)/(H277+J277)</f>
        <v>0.5378987240829346</v>
      </c>
      <c r="Q277" s="32" t="s">
        <v>123</v>
      </c>
      <c r="R277" s="31" t="s">
        <v>149</v>
      </c>
      <c r="S277" s="65">
        <f>SUM(H277*0.0765)</f>
        <v>115.1172</v>
      </c>
      <c r="T277" s="69">
        <v>526.30999999999995</v>
      </c>
      <c r="U277" s="29" t="s">
        <v>150</v>
      </c>
      <c r="V277" s="82">
        <f>IF(S277="","",$P277*$S277)</f>
        <v>61.921394999999997</v>
      </c>
      <c r="W277" s="83">
        <f>IF(T277="","",$P277*$T277)</f>
        <v>283.1014774720893</v>
      </c>
      <c r="X277" s="29" t="s">
        <v>150</v>
      </c>
      <c r="Y277" s="78"/>
      <c r="Z277" s="10"/>
      <c r="AA277" s="31"/>
    </row>
    <row r="278" spans="1:27" s="7" customFormat="1" ht="33" customHeight="1" x14ac:dyDescent="0.2">
      <c r="A278" s="8"/>
      <c r="B278" s="4"/>
      <c r="C278" s="4"/>
      <c r="D278" s="9" t="s">
        <v>121</v>
      </c>
      <c r="E278" s="9" t="s">
        <v>108</v>
      </c>
      <c r="F278" s="59">
        <v>43937</v>
      </c>
      <c r="G278" s="66">
        <v>56</v>
      </c>
      <c r="H278" s="53">
        <v>487.76</v>
      </c>
      <c r="I278" s="53"/>
      <c r="J278" s="63"/>
      <c r="K278" s="31" t="s">
        <v>141</v>
      </c>
      <c r="L278" s="66">
        <v>56</v>
      </c>
      <c r="M278" s="64">
        <v>487.76</v>
      </c>
      <c r="N278" s="68">
        <v>0</v>
      </c>
      <c r="O278" s="69">
        <v>0</v>
      </c>
      <c r="P278" s="81">
        <f>SUM(M278+O278)/(H278+J278)</f>
        <v>1</v>
      </c>
      <c r="Q278" s="32" t="s">
        <v>123</v>
      </c>
      <c r="R278" s="31" t="s">
        <v>149</v>
      </c>
      <c r="S278" s="65">
        <f>SUM(H278*0.0765)</f>
        <v>37.313639999999999</v>
      </c>
      <c r="T278" s="69">
        <v>117.11</v>
      </c>
      <c r="U278" s="29" t="s">
        <v>150</v>
      </c>
      <c r="V278" s="82">
        <f>IF(S278="","",$P278*$S278)</f>
        <v>37.313639999999999</v>
      </c>
      <c r="W278" s="83">
        <f>IF(T278="","",$P278*$T278)</f>
        <v>117.11</v>
      </c>
      <c r="X278" s="29" t="s">
        <v>150</v>
      </c>
      <c r="Y278" s="78" t="s">
        <v>6</v>
      </c>
      <c r="Z278" s="10"/>
      <c r="AA278" s="31"/>
    </row>
    <row r="279" spans="1:27" s="7" customFormat="1" ht="33" customHeight="1" x14ac:dyDescent="0.2">
      <c r="A279" s="8"/>
      <c r="B279" s="4"/>
      <c r="C279" s="4"/>
      <c r="D279" s="9" t="s">
        <v>121</v>
      </c>
      <c r="E279" s="9" t="s">
        <v>108</v>
      </c>
      <c r="F279" s="59">
        <v>43951</v>
      </c>
      <c r="G279" s="66">
        <v>56</v>
      </c>
      <c r="H279" s="53">
        <v>487.76</v>
      </c>
      <c r="I279" s="53"/>
      <c r="J279" s="63"/>
      <c r="K279" s="31" t="s">
        <v>141</v>
      </c>
      <c r="L279" s="66">
        <v>56</v>
      </c>
      <c r="M279" s="64">
        <v>487.76</v>
      </c>
      <c r="N279" s="68">
        <v>0</v>
      </c>
      <c r="O279" s="69">
        <v>0</v>
      </c>
      <c r="P279" s="81">
        <f>SUM(M279+O279)/(H279+J279)</f>
        <v>1</v>
      </c>
      <c r="Q279" s="32" t="s">
        <v>123</v>
      </c>
      <c r="R279" s="31" t="s">
        <v>149</v>
      </c>
      <c r="S279" s="65">
        <f>SUM(H279*0.0765)</f>
        <v>37.313639999999999</v>
      </c>
      <c r="T279" s="69">
        <v>117.11</v>
      </c>
      <c r="U279" s="29" t="s">
        <v>150</v>
      </c>
      <c r="V279" s="82">
        <f>IF(S279="","",$P279*$S279)</f>
        <v>37.313639999999999</v>
      </c>
      <c r="W279" s="83">
        <f>IF(T279="","",$P279*$T279)</f>
        <v>117.11</v>
      </c>
      <c r="X279" s="29" t="s">
        <v>150</v>
      </c>
      <c r="Y279" s="78" t="s">
        <v>6</v>
      </c>
      <c r="Z279" s="10"/>
      <c r="AA279" s="31"/>
    </row>
    <row r="280" spans="1:27" s="7" customFormat="1" ht="33" customHeight="1" x14ac:dyDescent="0.2">
      <c r="A280" s="8"/>
      <c r="B280" s="4"/>
      <c r="C280" s="4"/>
      <c r="D280" s="9" t="s">
        <v>121</v>
      </c>
      <c r="E280" s="9" t="s">
        <v>108</v>
      </c>
      <c r="F280" s="59">
        <v>43965</v>
      </c>
      <c r="G280" s="66">
        <v>57.65</v>
      </c>
      <c r="H280" s="53">
        <v>533.23</v>
      </c>
      <c r="I280" s="53"/>
      <c r="J280" s="63"/>
      <c r="K280" s="31" t="s">
        <v>141</v>
      </c>
      <c r="L280" s="66">
        <v>50.4</v>
      </c>
      <c r="M280" s="64">
        <v>438.98</v>
      </c>
      <c r="N280" s="68">
        <v>0</v>
      </c>
      <c r="O280" s="69">
        <v>0</v>
      </c>
      <c r="P280" s="81">
        <f>SUM(M280+O280)/(H280+J280)</f>
        <v>0.82324700410704577</v>
      </c>
      <c r="Q280" s="32" t="s">
        <v>123</v>
      </c>
      <c r="R280" s="31" t="s">
        <v>149</v>
      </c>
      <c r="S280" s="65">
        <f>SUM(H280*0.0765)</f>
        <v>40.792095000000003</v>
      </c>
      <c r="T280" s="69">
        <v>120.79</v>
      </c>
      <c r="U280" s="29" t="s">
        <v>150</v>
      </c>
      <c r="V280" s="82">
        <f>IF(S280="","",$P280*$S280)</f>
        <v>33.581970000000005</v>
      </c>
      <c r="W280" s="83">
        <f>IF(T280="","",$P280*$T280)</f>
        <v>99.44000562609007</v>
      </c>
      <c r="X280" s="29" t="s">
        <v>150</v>
      </c>
      <c r="Y280" s="78" t="s">
        <v>6</v>
      </c>
      <c r="Z280" s="10"/>
      <c r="AA280" s="31"/>
    </row>
    <row r="281" spans="1:27" s="7" customFormat="1" ht="33" customHeight="1" x14ac:dyDescent="0.2">
      <c r="A281" s="8"/>
      <c r="B281" s="4"/>
      <c r="C281" s="4"/>
      <c r="D281" s="9" t="s">
        <v>121</v>
      </c>
      <c r="E281" s="9" t="s">
        <v>108</v>
      </c>
      <c r="F281" s="59">
        <v>43979</v>
      </c>
      <c r="G281" s="66">
        <v>77.349999999999994</v>
      </c>
      <c r="H281" s="53">
        <v>861.41</v>
      </c>
      <c r="I281" s="53"/>
      <c r="J281" s="63"/>
      <c r="K281" s="31" t="s">
        <v>141</v>
      </c>
      <c r="L281" s="66">
        <v>33.6</v>
      </c>
      <c r="M281" s="64">
        <v>292.66000000000003</v>
      </c>
      <c r="N281" s="68">
        <v>0</v>
      </c>
      <c r="O281" s="69">
        <v>0</v>
      </c>
      <c r="P281" s="81">
        <f>SUM(M281+O281)/(H281+J281)</f>
        <v>0.33974530130832015</v>
      </c>
      <c r="Q281" s="32" t="s">
        <v>123</v>
      </c>
      <c r="R281" s="31" t="s">
        <v>149</v>
      </c>
      <c r="S281" s="65">
        <f>SUM(H281*0.0765)</f>
        <v>65.897864999999996</v>
      </c>
      <c r="T281" s="69">
        <v>161.75</v>
      </c>
      <c r="U281" s="29" t="s">
        <v>150</v>
      </c>
      <c r="V281" s="82">
        <f>IF(S281="","",$P281*$S281)</f>
        <v>22.388490000000004</v>
      </c>
      <c r="W281" s="83">
        <f>IF(T281="","",$P281*$T281)</f>
        <v>54.953802486620781</v>
      </c>
      <c r="X281" s="29" t="s">
        <v>150</v>
      </c>
      <c r="Y281" s="78" t="s">
        <v>6</v>
      </c>
      <c r="Z281" s="10"/>
      <c r="AA281" s="31"/>
    </row>
    <row r="282" spans="1:27" s="7" customFormat="1" ht="33" customHeight="1" x14ac:dyDescent="0.2">
      <c r="A282" s="8"/>
      <c r="B282" s="4"/>
      <c r="C282" s="4"/>
      <c r="D282" s="9" t="s">
        <v>121</v>
      </c>
      <c r="E282" s="9" t="s">
        <v>108</v>
      </c>
      <c r="F282" s="59">
        <v>43993</v>
      </c>
      <c r="G282" s="66">
        <v>59.3</v>
      </c>
      <c r="H282" s="53">
        <v>602.73</v>
      </c>
      <c r="I282" s="53"/>
      <c r="J282" s="63"/>
      <c r="K282" s="31" t="s">
        <v>141</v>
      </c>
      <c r="L282" s="66">
        <v>39.200000000000003</v>
      </c>
      <c r="M282" s="64">
        <v>341.43</v>
      </c>
      <c r="N282" s="68">
        <v>0</v>
      </c>
      <c r="O282" s="69">
        <v>0</v>
      </c>
      <c r="P282" s="81">
        <f>SUM(M282+O282)/(H282+J282)</f>
        <v>0.56647254989796425</v>
      </c>
      <c r="Q282" s="32" t="s">
        <v>123</v>
      </c>
      <c r="R282" s="31" t="s">
        <v>149</v>
      </c>
      <c r="S282" s="65">
        <f>SUM(H282*0.0765)</f>
        <v>46.108845000000002</v>
      </c>
      <c r="T282" s="69">
        <v>124.01</v>
      </c>
      <c r="U282" s="29" t="s">
        <v>150</v>
      </c>
      <c r="V282" s="82">
        <f>IF(S282="","",$P282*$S282)</f>
        <v>26.119395000000001</v>
      </c>
      <c r="W282" s="83">
        <f>IF(T282="","",$P282*$T282)</f>
        <v>70.248260912846547</v>
      </c>
      <c r="X282" s="29" t="s">
        <v>150</v>
      </c>
      <c r="Y282" s="78" t="s">
        <v>6</v>
      </c>
      <c r="Z282" s="10"/>
      <c r="AA282" s="31"/>
    </row>
    <row r="283" spans="1:27" s="7" customFormat="1" ht="33" customHeight="1" x14ac:dyDescent="0.2">
      <c r="A283" s="8"/>
      <c r="B283" s="4"/>
      <c r="C283" s="4"/>
      <c r="D283" s="9" t="s">
        <v>121</v>
      </c>
      <c r="E283" s="9" t="s">
        <v>108</v>
      </c>
      <c r="F283" s="59">
        <v>44007</v>
      </c>
      <c r="G283" s="66">
        <v>60.3</v>
      </c>
      <c r="H283" s="53">
        <v>591.71</v>
      </c>
      <c r="I283" s="53"/>
      <c r="J283" s="63"/>
      <c r="K283" s="31" t="s">
        <v>141</v>
      </c>
      <c r="L283" s="66">
        <v>44.8</v>
      </c>
      <c r="M283" s="64">
        <v>390.21</v>
      </c>
      <c r="N283" s="68">
        <v>0</v>
      </c>
      <c r="O283" s="69">
        <v>0</v>
      </c>
      <c r="P283" s="81">
        <f>SUM(M283+O283)/(H283+J283)</f>
        <v>0.65946156056176164</v>
      </c>
      <c r="Q283" s="32" t="s">
        <v>123</v>
      </c>
      <c r="R283" s="31" t="s">
        <v>149</v>
      </c>
      <c r="S283" s="65">
        <f>SUM(H283*0.0765)</f>
        <v>45.265815000000003</v>
      </c>
      <c r="T283" s="69">
        <v>126.1</v>
      </c>
      <c r="U283" s="29" t="s">
        <v>150</v>
      </c>
      <c r="V283" s="82">
        <f>IF(S283="","",$P283*$S283)</f>
        <v>29.851065000000002</v>
      </c>
      <c r="W283" s="83">
        <f>IF(T283="","",$P283*$T283)</f>
        <v>83.158102786838143</v>
      </c>
      <c r="X283" s="29" t="s">
        <v>150</v>
      </c>
      <c r="Y283" s="78" t="s">
        <v>6</v>
      </c>
      <c r="Z283" s="10"/>
      <c r="AA283" s="31"/>
    </row>
    <row r="284" spans="1:27" s="7" customFormat="1" ht="33" customHeight="1" x14ac:dyDescent="0.2">
      <c r="A284" s="8"/>
      <c r="B284" s="4"/>
      <c r="C284" s="4"/>
      <c r="D284" s="9" t="s">
        <v>54</v>
      </c>
      <c r="E284" s="9" t="s">
        <v>55</v>
      </c>
      <c r="F284" s="59">
        <v>44049</v>
      </c>
      <c r="G284" s="66">
        <v>64</v>
      </c>
      <c r="H284" s="53">
        <v>1306.8399999999999</v>
      </c>
      <c r="I284" s="53">
        <v>0</v>
      </c>
      <c r="J284" s="63">
        <v>0</v>
      </c>
      <c r="K284" s="31" t="s">
        <v>141</v>
      </c>
      <c r="L284" s="66">
        <v>32</v>
      </c>
      <c r="M284" s="64">
        <v>524.29999999999995</v>
      </c>
      <c r="N284" s="68">
        <v>0</v>
      </c>
      <c r="O284" s="69">
        <v>0</v>
      </c>
      <c r="P284" s="81">
        <f>SUM(M284+O284)/(H284+J284)</f>
        <v>0.40119678001897707</v>
      </c>
      <c r="Q284" s="32" t="s">
        <v>122</v>
      </c>
      <c r="R284" s="31" t="s">
        <v>149</v>
      </c>
      <c r="S284" s="65">
        <f>SUM(H284*0.0765)</f>
        <v>99.973259999999996</v>
      </c>
      <c r="T284" s="69">
        <v>578.72</v>
      </c>
      <c r="U284" s="29" t="s">
        <v>150</v>
      </c>
      <c r="V284" s="82">
        <f>IF(S284="","",$P284*$S284)</f>
        <v>40.10895</v>
      </c>
      <c r="W284" s="83">
        <f>IF(T284="","",$P284*$T284)</f>
        <v>232.18060053258242</v>
      </c>
      <c r="X284" s="29" t="s">
        <v>150</v>
      </c>
      <c r="Y284" s="78"/>
      <c r="Z284" s="10"/>
      <c r="AA284" s="31"/>
    </row>
    <row r="285" spans="1:27" s="7" customFormat="1" ht="33" customHeight="1" x14ac:dyDescent="0.2">
      <c r="A285" s="8"/>
      <c r="B285" s="4"/>
      <c r="C285" s="4"/>
      <c r="D285" s="9" t="s">
        <v>101</v>
      </c>
      <c r="E285" s="9" t="s">
        <v>55</v>
      </c>
      <c r="F285" s="59">
        <v>43951</v>
      </c>
      <c r="G285" s="66">
        <v>64</v>
      </c>
      <c r="H285" s="53">
        <v>779.52</v>
      </c>
      <c r="I285" s="53">
        <v>4</v>
      </c>
      <c r="J285" s="63">
        <v>73.08</v>
      </c>
      <c r="K285" s="31" t="s">
        <v>141</v>
      </c>
      <c r="L285" s="66">
        <v>32</v>
      </c>
      <c r="M285" s="64">
        <v>389.76</v>
      </c>
      <c r="N285" s="68">
        <v>0</v>
      </c>
      <c r="O285" s="69">
        <v>0</v>
      </c>
      <c r="P285" s="81">
        <f>SUM(M285+O285)/(H285+J285)</f>
        <v>0.45714285714285713</v>
      </c>
      <c r="Q285" s="32" t="s">
        <v>41</v>
      </c>
      <c r="R285" s="31" t="s">
        <v>149</v>
      </c>
      <c r="S285" s="65">
        <f>SUM(H285*0.0765)</f>
        <v>59.633279999999999</v>
      </c>
      <c r="T285" s="69">
        <v>227.95</v>
      </c>
      <c r="U285" s="29" t="s">
        <v>150</v>
      </c>
      <c r="V285" s="82">
        <f>IF(S285="","",$P285*$S285)</f>
        <v>27.260928</v>
      </c>
      <c r="W285" s="83">
        <f>IF(T285="","",$P285*$T285)</f>
        <v>104.20571428571428</v>
      </c>
      <c r="X285" s="29" t="s">
        <v>150</v>
      </c>
      <c r="Y285" s="78"/>
      <c r="Z285" s="10"/>
      <c r="AA285" s="31"/>
    </row>
    <row r="286" spans="1:27" s="7" customFormat="1" ht="33" customHeight="1" x14ac:dyDescent="0.2">
      <c r="A286" s="8"/>
      <c r="B286" s="4"/>
      <c r="C286" s="4"/>
      <c r="D286" s="9" t="s">
        <v>101</v>
      </c>
      <c r="E286" s="9" t="s">
        <v>55</v>
      </c>
      <c r="F286" s="59">
        <v>43965</v>
      </c>
      <c r="G286" s="66">
        <v>80</v>
      </c>
      <c r="H286" s="53">
        <v>974.4</v>
      </c>
      <c r="I286" s="53">
        <v>0</v>
      </c>
      <c r="J286" s="63"/>
      <c r="K286" s="31" t="s">
        <v>141</v>
      </c>
      <c r="L286" s="66">
        <v>80</v>
      </c>
      <c r="M286" s="64">
        <v>974.4</v>
      </c>
      <c r="N286" s="68">
        <v>0</v>
      </c>
      <c r="O286" s="69">
        <v>0</v>
      </c>
      <c r="P286" s="81">
        <f>SUM(M286+O286)/(H286+J286)</f>
        <v>1</v>
      </c>
      <c r="Q286" s="32" t="s">
        <v>41</v>
      </c>
      <c r="R286" s="31" t="s">
        <v>149</v>
      </c>
      <c r="S286" s="65">
        <f>SUM(H286*0.0765)</f>
        <v>74.541600000000003</v>
      </c>
      <c r="T286" s="69">
        <v>569.88</v>
      </c>
      <c r="U286" s="29" t="s">
        <v>150</v>
      </c>
      <c r="V286" s="82">
        <f>IF(S286="","",$P286*$S286)</f>
        <v>74.541600000000003</v>
      </c>
      <c r="W286" s="83">
        <f>IF(T286="","",$P286*$T286)</f>
        <v>569.88</v>
      </c>
      <c r="X286" s="29" t="s">
        <v>150</v>
      </c>
      <c r="Y286" s="78"/>
      <c r="Z286" s="10"/>
      <c r="AA286" s="31"/>
    </row>
    <row r="287" spans="1:27" s="7" customFormat="1" ht="33" customHeight="1" x14ac:dyDescent="0.2">
      <c r="A287" s="8"/>
      <c r="B287" s="4"/>
      <c r="C287" s="4"/>
      <c r="D287" s="9" t="s">
        <v>101</v>
      </c>
      <c r="E287" s="9" t="s">
        <v>55</v>
      </c>
      <c r="F287" s="59">
        <v>43987</v>
      </c>
      <c r="G287" s="66">
        <v>80</v>
      </c>
      <c r="H287" s="53">
        <v>974.4</v>
      </c>
      <c r="I287" s="53"/>
      <c r="J287" s="63"/>
      <c r="K287" s="31" t="s">
        <v>141</v>
      </c>
      <c r="L287" s="66">
        <v>80</v>
      </c>
      <c r="M287" s="64">
        <v>974.4</v>
      </c>
      <c r="N287" s="68">
        <v>0</v>
      </c>
      <c r="O287" s="69">
        <v>0</v>
      </c>
      <c r="P287" s="81">
        <f>SUM(M287+O287)/(H287+J287)</f>
        <v>1</v>
      </c>
      <c r="Q287" s="32" t="s">
        <v>41</v>
      </c>
      <c r="R287" s="31" t="s">
        <v>149</v>
      </c>
      <c r="S287" s="65">
        <f>SUM(H287*0.0765)</f>
        <v>74.541600000000003</v>
      </c>
      <c r="T287" s="69">
        <v>569.88</v>
      </c>
      <c r="U287" s="29" t="s">
        <v>150</v>
      </c>
      <c r="V287" s="82">
        <f>IF(S287="","",$P287*$S287)</f>
        <v>74.541600000000003</v>
      </c>
      <c r="W287" s="83">
        <f>IF(T287="","",$P287*$T287)</f>
        <v>569.88</v>
      </c>
      <c r="X287" s="29" t="s">
        <v>150</v>
      </c>
      <c r="Y287" s="78"/>
      <c r="Z287" s="10"/>
      <c r="AA287" s="31"/>
    </row>
    <row r="288" spans="1:27" s="7" customFormat="1" ht="33" customHeight="1" x14ac:dyDescent="0.2">
      <c r="A288" s="8"/>
      <c r="B288" s="4"/>
      <c r="C288" s="4"/>
      <c r="D288" s="9" t="s">
        <v>101</v>
      </c>
      <c r="E288" s="9" t="s">
        <v>55</v>
      </c>
      <c r="F288" s="59">
        <v>44000</v>
      </c>
      <c r="G288" s="66">
        <v>80</v>
      </c>
      <c r="H288" s="53">
        <v>974.4</v>
      </c>
      <c r="I288" s="53"/>
      <c r="J288" s="63"/>
      <c r="K288" s="31" t="s">
        <v>141</v>
      </c>
      <c r="L288" s="66">
        <v>80</v>
      </c>
      <c r="M288" s="64">
        <v>974.4</v>
      </c>
      <c r="N288" s="68">
        <v>0</v>
      </c>
      <c r="O288" s="69">
        <v>0</v>
      </c>
      <c r="P288" s="81">
        <f>SUM(M288+O288)/(H288+J288)</f>
        <v>1</v>
      </c>
      <c r="Q288" s="32" t="s">
        <v>41</v>
      </c>
      <c r="R288" s="31" t="s">
        <v>149</v>
      </c>
      <c r="S288" s="65">
        <f>SUM(H288*0.0765)</f>
        <v>74.541600000000003</v>
      </c>
      <c r="T288" s="69">
        <v>569.88</v>
      </c>
      <c r="U288" s="29" t="s">
        <v>150</v>
      </c>
      <c r="V288" s="82">
        <f>IF(S288="","",$P288*$S288)</f>
        <v>74.541600000000003</v>
      </c>
      <c r="W288" s="83">
        <f>IF(T288="","",$P288*$T288)</f>
        <v>569.88</v>
      </c>
      <c r="X288" s="29" t="s">
        <v>150</v>
      </c>
      <c r="Y288" s="78"/>
      <c r="Z288" s="10"/>
      <c r="AA288" s="31"/>
    </row>
    <row r="289" spans="1:27" s="7" customFormat="1" ht="33" customHeight="1" x14ac:dyDescent="0.2">
      <c r="A289" s="8"/>
      <c r="B289" s="4"/>
      <c r="C289" s="4"/>
      <c r="D289" s="9" t="s">
        <v>101</v>
      </c>
      <c r="E289" s="9" t="s">
        <v>55</v>
      </c>
      <c r="F289" s="59">
        <v>44014</v>
      </c>
      <c r="G289" s="66">
        <v>72</v>
      </c>
      <c r="H289" s="53">
        <v>1084.02</v>
      </c>
      <c r="I289" s="53"/>
      <c r="J289" s="63"/>
      <c r="K289" s="31" t="s">
        <v>141</v>
      </c>
      <c r="L289" s="66"/>
      <c r="M289" s="64">
        <v>1084.02</v>
      </c>
      <c r="N289" s="68">
        <v>0</v>
      </c>
      <c r="O289" s="69">
        <v>0</v>
      </c>
      <c r="P289" s="81">
        <f>SUM(M289+O289)/(H289+J289)</f>
        <v>1</v>
      </c>
      <c r="Q289" s="32" t="s">
        <v>41</v>
      </c>
      <c r="R289" s="31" t="s">
        <v>149</v>
      </c>
      <c r="S289" s="65">
        <f>SUM(H289*0.0765)</f>
        <v>82.92752999999999</v>
      </c>
      <c r="T289" s="69">
        <v>512.89</v>
      </c>
      <c r="U289" s="29" t="s">
        <v>150</v>
      </c>
      <c r="V289" s="82">
        <f>IF(S289="","",$P289*$S289)</f>
        <v>82.92752999999999</v>
      </c>
      <c r="W289" s="83">
        <f>IF(T289="","",$P289*$T289)</f>
        <v>512.89</v>
      </c>
      <c r="X289" s="29" t="s">
        <v>150</v>
      </c>
      <c r="Y289" s="78"/>
      <c r="Z289" s="10"/>
      <c r="AA289" s="31"/>
    </row>
    <row r="290" spans="1:27" s="7" customFormat="1" ht="33" customHeight="1" x14ac:dyDescent="0.2">
      <c r="A290" s="8"/>
      <c r="B290" s="4"/>
      <c r="C290" s="4"/>
      <c r="D290" s="9" t="s">
        <v>101</v>
      </c>
      <c r="E290" s="9" t="s">
        <v>55</v>
      </c>
      <c r="F290" s="59">
        <v>44028</v>
      </c>
      <c r="G290" s="66">
        <v>80</v>
      </c>
      <c r="H290" s="53">
        <v>1141.48</v>
      </c>
      <c r="I290" s="53"/>
      <c r="J290" s="63"/>
      <c r="K290" s="31" t="s">
        <v>141</v>
      </c>
      <c r="L290" s="66"/>
      <c r="M290" s="64">
        <v>1141.48</v>
      </c>
      <c r="N290" s="68">
        <v>0</v>
      </c>
      <c r="O290" s="69">
        <v>0</v>
      </c>
      <c r="P290" s="81">
        <f>SUM(M290+O290)/(H290+J290)</f>
        <v>1</v>
      </c>
      <c r="Q290" s="32" t="s">
        <v>41</v>
      </c>
      <c r="R290" s="31" t="s">
        <v>149</v>
      </c>
      <c r="S290" s="65">
        <f>SUM(H290*0.0765)</f>
        <v>87.323220000000006</v>
      </c>
      <c r="T290" s="69">
        <v>569.89</v>
      </c>
      <c r="U290" s="29" t="s">
        <v>150</v>
      </c>
      <c r="V290" s="82">
        <f>IF(S290="","",$P290*$S290)</f>
        <v>87.323220000000006</v>
      </c>
      <c r="W290" s="83">
        <f>IF(T290="","",$P290*$T290)</f>
        <v>569.89</v>
      </c>
      <c r="X290" s="29" t="s">
        <v>150</v>
      </c>
      <c r="Y290" s="78"/>
      <c r="Z290" s="10"/>
      <c r="AA290" s="31"/>
    </row>
    <row r="291" spans="1:27" s="7" customFormat="1" ht="33" customHeight="1" x14ac:dyDescent="0.2">
      <c r="A291" s="8"/>
      <c r="B291" s="4"/>
      <c r="C291" s="4"/>
      <c r="D291" s="9" t="s">
        <v>101</v>
      </c>
      <c r="E291" s="9" t="s">
        <v>55</v>
      </c>
      <c r="F291" s="59">
        <v>44003</v>
      </c>
      <c r="G291" s="66"/>
      <c r="H291" s="53">
        <v>-2695.39</v>
      </c>
      <c r="I291" s="53"/>
      <c r="J291" s="63"/>
      <c r="K291" s="31" t="s">
        <v>141</v>
      </c>
      <c r="L291" s="66"/>
      <c r="M291" s="64">
        <v>-2695.39</v>
      </c>
      <c r="N291" s="68">
        <v>0</v>
      </c>
      <c r="O291" s="69">
        <v>0</v>
      </c>
      <c r="P291" s="81">
        <f>SUM(M291+O291)/(H291+J291)</f>
        <v>1</v>
      </c>
      <c r="Q291" s="32" t="s">
        <v>38</v>
      </c>
      <c r="R291" s="31" t="s">
        <v>149</v>
      </c>
      <c r="S291" s="65">
        <f>SUM(H291*0.0765)</f>
        <v>-206.19733499999998</v>
      </c>
      <c r="T291" s="69"/>
      <c r="U291" s="29" t="s">
        <v>150</v>
      </c>
      <c r="V291" s="82">
        <f>IF(S291="","",$P291*$S291)</f>
        <v>-206.19733499999998</v>
      </c>
      <c r="W291" s="83" t="str">
        <f>IF(T291="","",$P291*$T291)</f>
        <v/>
      </c>
      <c r="X291" s="29" t="s">
        <v>150</v>
      </c>
      <c r="Y291" s="78"/>
      <c r="Z291" s="10"/>
      <c r="AA291" s="31"/>
    </row>
    <row r="292" spans="1:27" s="7" customFormat="1" ht="33" customHeight="1" x14ac:dyDescent="0.2">
      <c r="A292" s="8"/>
      <c r="B292" s="4"/>
      <c r="C292" s="4"/>
      <c r="D292" s="9" t="s">
        <v>142</v>
      </c>
      <c r="E292" s="9" t="s">
        <v>55</v>
      </c>
      <c r="F292" s="59">
        <v>44091</v>
      </c>
      <c r="G292" s="66">
        <v>76</v>
      </c>
      <c r="H292" s="53">
        <v>1942.85</v>
      </c>
      <c r="I292" s="53">
        <v>6</v>
      </c>
      <c r="J292" s="63">
        <v>238.92</v>
      </c>
      <c r="K292" s="31" t="s">
        <v>141</v>
      </c>
      <c r="L292" s="66"/>
      <c r="M292" s="64"/>
      <c r="N292" s="68">
        <v>1</v>
      </c>
      <c r="O292" s="69">
        <v>39.81</v>
      </c>
      <c r="P292" s="81">
        <f>SUM(M292+O292)/(H292+J292)</f>
        <v>1.8246652946919246E-2</v>
      </c>
      <c r="Q292" s="32" t="s">
        <v>143</v>
      </c>
      <c r="R292" s="31" t="s">
        <v>149</v>
      </c>
      <c r="S292" s="65">
        <f>SUM(H292*0.0765)</f>
        <v>148.62802499999998</v>
      </c>
      <c r="T292" s="69">
        <v>19.93</v>
      </c>
      <c r="U292" s="29" t="s">
        <v>150</v>
      </c>
      <c r="V292" s="82">
        <f>IF(S292="","",$P292*$S292)</f>
        <v>2.7119639903610371</v>
      </c>
      <c r="W292" s="83">
        <f>IF(T292="","",$P292*$T292)</f>
        <v>0.36365579323210057</v>
      </c>
      <c r="X292" s="29" t="s">
        <v>150</v>
      </c>
      <c r="Y292" s="78"/>
      <c r="Z292" s="10"/>
      <c r="AA292" s="31"/>
    </row>
    <row r="293" spans="1:27" s="7" customFormat="1" ht="33" customHeight="1" x14ac:dyDescent="0.2">
      <c r="A293" s="8"/>
      <c r="B293" s="4"/>
      <c r="C293" s="4"/>
      <c r="D293" s="9" t="s">
        <v>142</v>
      </c>
      <c r="E293" s="9" t="s">
        <v>55</v>
      </c>
      <c r="F293" s="59">
        <v>44021</v>
      </c>
      <c r="G293" s="66">
        <v>80</v>
      </c>
      <c r="H293" s="53">
        <v>1962.52</v>
      </c>
      <c r="I293" s="53">
        <v>10</v>
      </c>
      <c r="J293" s="63">
        <v>382.12</v>
      </c>
      <c r="K293" s="31" t="s">
        <v>141</v>
      </c>
      <c r="L293" s="66"/>
      <c r="M293" s="64"/>
      <c r="N293" s="68">
        <v>1</v>
      </c>
      <c r="O293" s="69">
        <v>37.119999999999997</v>
      </c>
      <c r="P293" s="81">
        <f>SUM(M293+O293)/(H293+J293)</f>
        <v>1.583185478367681E-2</v>
      </c>
      <c r="Q293" s="32" t="s">
        <v>143</v>
      </c>
      <c r="R293" s="31" t="s">
        <v>149</v>
      </c>
      <c r="S293" s="65">
        <f>SUM(H293*0.0765)</f>
        <v>150.13278</v>
      </c>
      <c r="T293" s="69">
        <v>19.93</v>
      </c>
      <c r="U293" s="29" t="s">
        <v>150</v>
      </c>
      <c r="V293" s="82">
        <f>IF(S293="","",$P293*$S293)</f>
        <v>2.376880371229698</v>
      </c>
      <c r="W293" s="83">
        <f>IF(T293="","",$P293*$T293)</f>
        <v>0.31552886583867884</v>
      </c>
      <c r="X293" s="29" t="s">
        <v>150</v>
      </c>
      <c r="Y293" s="78"/>
      <c r="Z293" s="10"/>
      <c r="AA293" s="31"/>
    </row>
    <row r="294" spans="1:27" s="7" customFormat="1" ht="33" customHeight="1" x14ac:dyDescent="0.2">
      <c r="A294" s="8"/>
      <c r="B294" s="4"/>
      <c r="C294" s="4"/>
      <c r="D294" s="9" t="s">
        <v>142</v>
      </c>
      <c r="E294" s="9" t="s">
        <v>55</v>
      </c>
      <c r="F294" s="59">
        <v>44035</v>
      </c>
      <c r="G294" s="66">
        <v>74</v>
      </c>
      <c r="H294" s="53">
        <v>1815.33</v>
      </c>
      <c r="I294" s="53">
        <v>29</v>
      </c>
      <c r="J294" s="63">
        <v>1299.23</v>
      </c>
      <c r="K294" s="31" t="s">
        <v>141</v>
      </c>
      <c r="L294" s="66"/>
      <c r="M294" s="64"/>
      <c r="N294" s="68">
        <v>1</v>
      </c>
      <c r="O294" s="69">
        <v>37.119999999999997</v>
      </c>
      <c r="P294" s="81">
        <f>SUM(M294+O294)/(H294+J294)</f>
        <v>1.1918216377273194E-2</v>
      </c>
      <c r="Q294" s="32" t="s">
        <v>143</v>
      </c>
      <c r="R294" s="31" t="s">
        <v>149</v>
      </c>
      <c r="S294" s="65">
        <f>SUM(H294*0.0765)</f>
        <v>138.87274499999998</v>
      </c>
      <c r="T294" s="69">
        <v>19.93</v>
      </c>
      <c r="U294" s="29" t="s">
        <v>150</v>
      </c>
      <c r="V294" s="82">
        <f>IF(S294="","",$P294*$S294)</f>
        <v>1.6551154238158838</v>
      </c>
      <c r="W294" s="83">
        <f>IF(T294="","",$P294*$T294)</f>
        <v>0.23753005239905475</v>
      </c>
      <c r="X294" s="29" t="s">
        <v>150</v>
      </c>
      <c r="Y294" s="78"/>
      <c r="Z294" s="10"/>
      <c r="AA294" s="31"/>
    </row>
    <row r="295" spans="1:27" s="7" customFormat="1" ht="33" customHeight="1" x14ac:dyDescent="0.2">
      <c r="A295" s="8"/>
      <c r="B295" s="4"/>
      <c r="C295" s="4"/>
      <c r="D295" s="9" t="s">
        <v>142</v>
      </c>
      <c r="E295" s="9" t="s">
        <v>55</v>
      </c>
      <c r="F295" s="59">
        <v>44049</v>
      </c>
      <c r="G295" s="66">
        <v>68</v>
      </c>
      <c r="H295" s="53">
        <v>1738.34</v>
      </c>
      <c r="I295" s="53">
        <v>11</v>
      </c>
      <c r="J295" s="63">
        <v>438.02</v>
      </c>
      <c r="K295" s="31" t="s">
        <v>141</v>
      </c>
      <c r="L295" s="66"/>
      <c r="M295" s="64"/>
      <c r="N295" s="68">
        <v>4</v>
      </c>
      <c r="O295" s="69">
        <v>185.6</v>
      </c>
      <c r="P295" s="81">
        <f>SUM(M295+O295)/(H295+J295)</f>
        <v>8.5280008822069889E-2</v>
      </c>
      <c r="Q295" s="32" t="s">
        <v>143</v>
      </c>
      <c r="R295" s="31" t="s">
        <v>149</v>
      </c>
      <c r="S295" s="65">
        <f>SUM(H295*0.0765)</f>
        <v>132.98300999999998</v>
      </c>
      <c r="T295" s="69">
        <v>79.72</v>
      </c>
      <c r="U295" s="29" t="s">
        <v>150</v>
      </c>
      <c r="V295" s="82">
        <f>IF(S295="","",$P295*$S295)</f>
        <v>11.340792265985407</v>
      </c>
      <c r="W295" s="83">
        <f>IF(T295="","",$P295*$T295)</f>
        <v>6.7985223032954112</v>
      </c>
      <c r="X295" s="29" t="s">
        <v>150</v>
      </c>
      <c r="Y295" s="78"/>
      <c r="Z295" s="10"/>
      <c r="AA295" s="31"/>
    </row>
    <row r="296" spans="1:27" s="7" customFormat="1" ht="33" customHeight="1" x14ac:dyDescent="0.2">
      <c r="A296" s="8"/>
      <c r="B296" s="4"/>
      <c r="C296" s="4"/>
      <c r="D296" s="9" t="s">
        <v>142</v>
      </c>
      <c r="E296" s="9" t="s">
        <v>55</v>
      </c>
      <c r="F296" s="59">
        <v>44063</v>
      </c>
      <c r="G296" s="66">
        <v>54</v>
      </c>
      <c r="H296" s="53">
        <v>1380.45</v>
      </c>
      <c r="I296" s="53">
        <v>21</v>
      </c>
      <c r="J296" s="63">
        <v>836.23</v>
      </c>
      <c r="K296" s="31" t="s">
        <v>141</v>
      </c>
      <c r="L296" s="66"/>
      <c r="M296" s="64"/>
      <c r="N296" s="68">
        <v>5</v>
      </c>
      <c r="O296" s="69">
        <v>199.02</v>
      </c>
      <c r="P296" s="81">
        <f>SUM(M296+O296)/(H296+J296)</f>
        <v>8.9782918598985864E-2</v>
      </c>
      <c r="Q296" s="32" t="s">
        <v>143</v>
      </c>
      <c r="R296" s="31" t="s">
        <v>149</v>
      </c>
      <c r="S296" s="65">
        <f>SUM(H296*0.0765)</f>
        <v>105.60442500000001</v>
      </c>
      <c r="T296" s="69">
        <v>101.08</v>
      </c>
      <c r="U296" s="29" t="s">
        <v>150</v>
      </c>
      <c r="V296" s="82">
        <f>IF(S296="","",$P296*$S296)</f>
        <v>9.4814734934677087</v>
      </c>
      <c r="W296" s="83">
        <f>IF(T296="","",$P296*$T296)</f>
        <v>9.0752574119854916</v>
      </c>
      <c r="X296" s="29" t="s">
        <v>150</v>
      </c>
      <c r="Y296" s="78"/>
      <c r="Z296" s="10"/>
      <c r="AA296" s="31"/>
    </row>
    <row r="297" spans="1:27" s="7" customFormat="1" ht="33" customHeight="1" x14ac:dyDescent="0.2">
      <c r="A297" s="8"/>
      <c r="B297" s="4"/>
      <c r="C297" s="4"/>
      <c r="D297" s="9" t="s">
        <v>142</v>
      </c>
      <c r="E297" s="9" t="s">
        <v>55</v>
      </c>
      <c r="F297" s="59">
        <v>44077</v>
      </c>
      <c r="G297" s="66">
        <v>80</v>
      </c>
      <c r="H297" s="53">
        <v>2045.11</v>
      </c>
      <c r="I297" s="53">
        <v>1</v>
      </c>
      <c r="J297" s="63">
        <v>39.82</v>
      </c>
      <c r="K297" s="31" t="s">
        <v>141</v>
      </c>
      <c r="L297" s="66"/>
      <c r="M297" s="64"/>
      <c r="N297" s="68">
        <v>1</v>
      </c>
      <c r="O297" s="69">
        <v>39.81</v>
      </c>
      <c r="P297" s="81">
        <f>SUM(M297+O297)/(H297+J297)</f>
        <v>1.9094166231000565E-2</v>
      </c>
      <c r="Q297" s="32" t="s">
        <v>143</v>
      </c>
      <c r="R297" s="31" t="s">
        <v>149</v>
      </c>
      <c r="S297" s="65">
        <f>SUM(H297*0.0765)</f>
        <v>156.45091499999998</v>
      </c>
      <c r="T297" s="69">
        <v>19.93</v>
      </c>
      <c r="U297" s="29" t="s">
        <v>150</v>
      </c>
      <c r="V297" s="82">
        <f>IF(S297="","",$P297*$S297)</f>
        <v>2.9872997780021393</v>
      </c>
      <c r="W297" s="83">
        <f>IF(T297="","",$P297*$T297)</f>
        <v>0.38054673298384128</v>
      </c>
      <c r="X297" s="29" t="s">
        <v>150</v>
      </c>
      <c r="Y297" s="78"/>
      <c r="Z297" s="10"/>
      <c r="AA297" s="31"/>
    </row>
    <row r="298" spans="1:27" s="7" customFormat="1" ht="33" customHeight="1" x14ac:dyDescent="0.2">
      <c r="A298" s="8"/>
      <c r="B298" s="4"/>
      <c r="C298" s="4"/>
      <c r="D298" s="9" t="s">
        <v>142</v>
      </c>
      <c r="E298" s="9" t="s">
        <v>55</v>
      </c>
      <c r="F298" s="59">
        <v>44084</v>
      </c>
      <c r="G298" s="66">
        <v>76</v>
      </c>
      <c r="H298" s="53">
        <v>1942.85</v>
      </c>
      <c r="I298" s="53">
        <v>6</v>
      </c>
      <c r="J298" s="63">
        <v>238.92</v>
      </c>
      <c r="K298" s="31" t="s">
        <v>141</v>
      </c>
      <c r="L298" s="66"/>
      <c r="M298" s="64"/>
      <c r="N298" s="68">
        <v>1</v>
      </c>
      <c r="O298" s="69">
        <v>39.81</v>
      </c>
      <c r="P298" s="81">
        <f>SUM(M298+O298)/(H298+J298)</f>
        <v>1.8246652946919246E-2</v>
      </c>
      <c r="Q298" s="32" t="s">
        <v>143</v>
      </c>
      <c r="R298" s="31" t="s">
        <v>149</v>
      </c>
      <c r="S298" s="65">
        <f>SUM(H298*0.0765)</f>
        <v>148.62802499999998</v>
      </c>
      <c r="T298" s="69">
        <v>19.93</v>
      </c>
      <c r="U298" s="29" t="s">
        <v>150</v>
      </c>
      <c r="V298" s="82">
        <f>IF(S298="","",$P298*$S298)</f>
        <v>2.7119639903610371</v>
      </c>
      <c r="W298" s="83">
        <f>IF(T298="","",$P298*$T298)</f>
        <v>0.36365579323210057</v>
      </c>
      <c r="X298" s="29" t="s">
        <v>150</v>
      </c>
      <c r="Y298" s="78"/>
      <c r="Z298" s="10"/>
      <c r="AA298" s="31"/>
    </row>
    <row r="299" spans="1:27" s="7" customFormat="1" ht="33" customHeight="1" x14ac:dyDescent="0.2">
      <c r="A299" s="8"/>
      <c r="B299" s="4"/>
      <c r="C299" s="4"/>
      <c r="D299" s="9" t="s">
        <v>142</v>
      </c>
      <c r="E299" s="9" t="s">
        <v>55</v>
      </c>
      <c r="F299" s="59">
        <v>43979</v>
      </c>
      <c r="G299" s="66">
        <v>60</v>
      </c>
      <c r="H299" s="53">
        <v>1471.89</v>
      </c>
      <c r="I299" s="53">
        <v>16</v>
      </c>
      <c r="J299" s="63">
        <v>611.4</v>
      </c>
      <c r="K299" s="31" t="s">
        <v>141</v>
      </c>
      <c r="L299" s="66"/>
      <c r="M299" s="64"/>
      <c r="N299" s="68">
        <v>6</v>
      </c>
      <c r="O299" s="69">
        <v>296.88</v>
      </c>
      <c r="P299" s="81">
        <f>SUM(M299+O299)/(H299+J299)</f>
        <v>0.14250536411157352</v>
      </c>
      <c r="Q299" s="32" t="s">
        <v>143</v>
      </c>
      <c r="R299" s="31" t="s">
        <v>149</v>
      </c>
      <c r="S299" s="65">
        <f>SUM(H299*0.0765)</f>
        <v>112.599585</v>
      </c>
      <c r="T299" s="69">
        <v>122.17</v>
      </c>
      <c r="U299" s="29" t="s">
        <v>150</v>
      </c>
      <c r="V299" s="82">
        <f>IF(S299="","",$P299*$S299)</f>
        <v>16.046044859237075</v>
      </c>
      <c r="W299" s="83">
        <f>IF(T299="","",$P299*$T299)</f>
        <v>17.409880333510937</v>
      </c>
      <c r="X299" s="29" t="s">
        <v>150</v>
      </c>
      <c r="Y299" s="78"/>
      <c r="Z299" s="10"/>
      <c r="AA299" s="31"/>
    </row>
    <row r="300" spans="1:27" s="7" customFormat="1" ht="33" customHeight="1" x14ac:dyDescent="0.2">
      <c r="A300" s="8"/>
      <c r="B300" s="4"/>
      <c r="C300" s="4"/>
      <c r="D300" s="9" t="s">
        <v>142</v>
      </c>
      <c r="E300" s="9" t="s">
        <v>55</v>
      </c>
      <c r="F300" s="59">
        <v>44007</v>
      </c>
      <c r="G300" s="66">
        <v>68</v>
      </c>
      <c r="H300" s="53">
        <v>1668.14</v>
      </c>
      <c r="I300" s="53">
        <v>6</v>
      </c>
      <c r="J300" s="63">
        <v>280.23</v>
      </c>
      <c r="K300" s="31" t="s">
        <v>141</v>
      </c>
      <c r="L300" s="66"/>
      <c r="M300" s="64"/>
      <c r="N300" s="68">
        <v>6</v>
      </c>
      <c r="O300" s="69">
        <v>235.04</v>
      </c>
      <c r="P300" s="81">
        <f>SUM(M300+O300)/(H300+J300)</f>
        <v>0.12063417112766055</v>
      </c>
      <c r="Q300" s="32" t="s">
        <v>143</v>
      </c>
      <c r="R300" s="31" t="s">
        <v>149</v>
      </c>
      <c r="S300" s="65">
        <f>SUM(H300*0.0765)</f>
        <v>127.61271000000001</v>
      </c>
      <c r="T300" s="69">
        <v>122.17</v>
      </c>
      <c r="U300" s="29" t="s">
        <v>150</v>
      </c>
      <c r="V300" s="82">
        <f>IF(S300="","",$P300*$S300)</f>
        <v>15.39445349620452</v>
      </c>
      <c r="W300" s="83">
        <f>IF(T300="","",$P300*$T300)</f>
        <v>14.73787668666629</v>
      </c>
      <c r="X300" s="29" t="s">
        <v>150</v>
      </c>
      <c r="Y300" s="78"/>
      <c r="Z300" s="10"/>
      <c r="AA300" s="31"/>
    </row>
    <row r="301" spans="1:27" s="7" customFormat="1" ht="33" customHeight="1" x14ac:dyDescent="0.2">
      <c r="A301" s="8"/>
      <c r="B301" s="4"/>
      <c r="C301" s="4"/>
      <c r="D301" s="9" t="s">
        <v>94</v>
      </c>
      <c r="E301" s="9" t="s">
        <v>55</v>
      </c>
      <c r="F301" s="59">
        <v>43951</v>
      </c>
      <c r="G301" s="66">
        <v>24</v>
      </c>
      <c r="H301" s="53">
        <v>629.36</v>
      </c>
      <c r="I301" s="53"/>
      <c r="J301" s="63"/>
      <c r="K301" s="31" t="s">
        <v>141</v>
      </c>
      <c r="L301" s="66">
        <v>24</v>
      </c>
      <c r="M301" s="64">
        <v>629.36</v>
      </c>
      <c r="N301" s="68">
        <v>0</v>
      </c>
      <c r="O301" s="69">
        <v>0</v>
      </c>
      <c r="P301" s="81">
        <f>SUM(M301+O301)/(H301+J301)</f>
        <v>1</v>
      </c>
      <c r="Q301" s="32" t="s">
        <v>41</v>
      </c>
      <c r="R301" s="31" t="s">
        <v>149</v>
      </c>
      <c r="S301" s="65">
        <f>SUM(H301*0.0765)</f>
        <v>48.146039999999999</v>
      </c>
      <c r="T301" s="69">
        <v>282.3</v>
      </c>
      <c r="U301" s="29" t="s">
        <v>150</v>
      </c>
      <c r="V301" s="82">
        <f>IF(S301="","",$P301*$S301)</f>
        <v>48.146039999999999</v>
      </c>
      <c r="W301" s="83">
        <f>IF(T301="","",$P301*$T301)</f>
        <v>282.3</v>
      </c>
      <c r="X301" s="29" t="s">
        <v>150</v>
      </c>
      <c r="Y301" s="78"/>
      <c r="Z301" s="10"/>
      <c r="AA301" s="31"/>
    </row>
    <row r="302" spans="1:27" s="7" customFormat="1" ht="33" customHeight="1" x14ac:dyDescent="0.2">
      <c r="A302" s="8"/>
      <c r="B302" s="4"/>
      <c r="C302" s="4"/>
      <c r="D302" s="9" t="s">
        <v>94</v>
      </c>
      <c r="E302" s="9" t="s">
        <v>55</v>
      </c>
      <c r="F302" s="59">
        <v>43965</v>
      </c>
      <c r="G302" s="66">
        <v>64</v>
      </c>
      <c r="H302" s="53">
        <v>1678.31</v>
      </c>
      <c r="I302" s="53"/>
      <c r="J302" s="63"/>
      <c r="K302" s="31" t="s">
        <v>141</v>
      </c>
      <c r="L302" s="66">
        <v>8</v>
      </c>
      <c r="M302" s="64">
        <v>226.96</v>
      </c>
      <c r="N302" s="68">
        <v>0</v>
      </c>
      <c r="O302" s="69">
        <v>0</v>
      </c>
      <c r="P302" s="81">
        <f>SUM(M302+O302)/(H302+J302)</f>
        <v>0.13523127431761714</v>
      </c>
      <c r="Q302" s="32" t="s">
        <v>41</v>
      </c>
      <c r="R302" s="31" t="s">
        <v>149</v>
      </c>
      <c r="S302" s="65">
        <f>SUM(H302*0.0765)</f>
        <v>128.390715</v>
      </c>
      <c r="T302" s="69">
        <v>70.569999999999993</v>
      </c>
      <c r="U302" s="29" t="s">
        <v>150</v>
      </c>
      <c r="V302" s="82">
        <f>IF(S302="","",$P302*$S302)</f>
        <v>17.362440000000003</v>
      </c>
      <c r="W302" s="83">
        <f>IF(T302="","",$P302*$T302)</f>
        <v>9.5432710285942406</v>
      </c>
      <c r="X302" s="29" t="s">
        <v>150</v>
      </c>
      <c r="Y302" s="78"/>
      <c r="Z302" s="10"/>
      <c r="AA302" s="31"/>
    </row>
    <row r="303" spans="1:27" s="7" customFormat="1" ht="33" customHeight="1" x14ac:dyDescent="0.2">
      <c r="A303" s="8"/>
      <c r="B303" s="4"/>
      <c r="C303" s="4"/>
      <c r="D303" s="9" t="s">
        <v>99</v>
      </c>
      <c r="E303" s="9" t="s">
        <v>55</v>
      </c>
      <c r="F303" s="59">
        <v>43951</v>
      </c>
      <c r="G303" s="66">
        <v>32</v>
      </c>
      <c r="H303" s="53">
        <v>450.75</v>
      </c>
      <c r="I303" s="53"/>
      <c r="J303" s="63"/>
      <c r="K303" s="31" t="s">
        <v>141</v>
      </c>
      <c r="L303" s="66">
        <v>32</v>
      </c>
      <c r="M303" s="64">
        <v>450.75</v>
      </c>
      <c r="N303" s="68">
        <v>0</v>
      </c>
      <c r="O303" s="69">
        <v>0</v>
      </c>
      <c r="P303" s="81">
        <f>SUM(M303+O303)/(H303+J303)</f>
        <v>1</v>
      </c>
      <c r="Q303" s="32" t="s">
        <v>41</v>
      </c>
      <c r="R303" s="31" t="s">
        <v>149</v>
      </c>
      <c r="S303" s="65">
        <f>SUM(H303*0.0765)</f>
        <v>34.482374999999998</v>
      </c>
      <c r="T303" s="69">
        <v>72.14</v>
      </c>
      <c r="U303" s="29" t="s">
        <v>150</v>
      </c>
      <c r="V303" s="82">
        <f>IF(S303="","",$P303*$S303)</f>
        <v>34.482374999999998</v>
      </c>
      <c r="W303" s="83">
        <f>IF(T303="","",$P303*$T303)</f>
        <v>72.14</v>
      </c>
      <c r="X303" s="29" t="s">
        <v>150</v>
      </c>
      <c r="Y303" s="78"/>
      <c r="Z303" s="10"/>
      <c r="AA303" s="31"/>
    </row>
    <row r="304" spans="1:27" s="7" customFormat="1" ht="33" customHeight="1" x14ac:dyDescent="0.2">
      <c r="A304" s="8"/>
      <c r="B304" s="4"/>
      <c r="C304" s="4"/>
      <c r="D304" s="9" t="s">
        <v>99</v>
      </c>
      <c r="E304" s="9" t="s">
        <v>55</v>
      </c>
      <c r="F304" s="59">
        <v>43965</v>
      </c>
      <c r="G304" s="66">
        <v>80</v>
      </c>
      <c r="H304" s="53">
        <v>1126.8900000000001</v>
      </c>
      <c r="I304" s="53"/>
      <c r="J304" s="63"/>
      <c r="K304" s="31" t="s">
        <v>141</v>
      </c>
      <c r="L304" s="66">
        <v>48</v>
      </c>
      <c r="M304" s="64">
        <v>676.32</v>
      </c>
      <c r="N304" s="68">
        <v>0</v>
      </c>
      <c r="O304" s="69">
        <v>0</v>
      </c>
      <c r="P304" s="81">
        <f>SUM(M304+O304)/(H304+J304)</f>
        <v>0.60016505603918746</v>
      </c>
      <c r="Q304" s="32" t="s">
        <v>41</v>
      </c>
      <c r="R304" s="31" t="s">
        <v>149</v>
      </c>
      <c r="S304" s="65">
        <f>SUM(H304*0.0765)</f>
        <v>86.207085000000006</v>
      </c>
      <c r="T304" s="69">
        <v>108.21</v>
      </c>
      <c r="U304" s="29" t="s">
        <v>150</v>
      </c>
      <c r="V304" s="82">
        <f>IF(S304="","",$P304*$S304)</f>
        <v>51.738480000000003</v>
      </c>
      <c r="W304" s="83">
        <f>IF(T304="","",$P304*$T304)</f>
        <v>64.943860714000465</v>
      </c>
      <c r="X304" s="29" t="s">
        <v>150</v>
      </c>
      <c r="Y304" s="78"/>
      <c r="Z304" s="10"/>
      <c r="AA304" s="31"/>
    </row>
    <row r="305" spans="1:27" s="7" customFormat="1" ht="33" customHeight="1" x14ac:dyDescent="0.2">
      <c r="A305" s="8"/>
      <c r="B305" s="4"/>
      <c r="C305" s="4"/>
      <c r="D305" s="9" t="s">
        <v>92</v>
      </c>
      <c r="E305" s="9" t="s">
        <v>55</v>
      </c>
      <c r="F305" s="59">
        <v>43951</v>
      </c>
      <c r="G305" s="66">
        <v>72</v>
      </c>
      <c r="H305" s="53">
        <v>2194.73</v>
      </c>
      <c r="I305" s="53"/>
      <c r="J305" s="63"/>
      <c r="K305" s="31" t="s">
        <v>141</v>
      </c>
      <c r="L305" s="66">
        <v>64</v>
      </c>
      <c r="M305" s="64">
        <v>2006.4</v>
      </c>
      <c r="N305" s="68">
        <v>0</v>
      </c>
      <c r="O305" s="69">
        <v>0</v>
      </c>
      <c r="P305" s="81">
        <f>SUM(M305+O305)/(H305+J305)</f>
        <v>0.91418990035220737</v>
      </c>
      <c r="Q305" s="32" t="s">
        <v>41</v>
      </c>
      <c r="R305" s="31" t="s">
        <v>149</v>
      </c>
      <c r="S305" s="65">
        <f>SUM(H305*0.0765)</f>
        <v>167.89684499999998</v>
      </c>
      <c r="T305" s="69">
        <v>587.62</v>
      </c>
      <c r="U305" s="29" t="s">
        <v>150</v>
      </c>
      <c r="V305" s="82">
        <f>IF(S305="","",$P305*$S305)</f>
        <v>153.4896</v>
      </c>
      <c r="W305" s="83">
        <f>IF(T305="","",$P305*$T305)</f>
        <v>537.19626924496413</v>
      </c>
      <c r="X305" s="29" t="s">
        <v>150</v>
      </c>
      <c r="Y305" s="78"/>
      <c r="Z305" s="10"/>
      <c r="AA305" s="31"/>
    </row>
    <row r="306" spans="1:27" s="7" customFormat="1" ht="33" customHeight="1" x14ac:dyDescent="0.2">
      <c r="A306" s="8"/>
      <c r="B306" s="4"/>
      <c r="C306" s="4"/>
      <c r="D306" s="9" t="s">
        <v>92</v>
      </c>
      <c r="E306" s="9" t="s">
        <v>55</v>
      </c>
      <c r="F306" s="59">
        <v>43965</v>
      </c>
      <c r="G306" s="66">
        <v>80</v>
      </c>
      <c r="H306" s="53">
        <v>2438.59</v>
      </c>
      <c r="I306" s="53"/>
      <c r="J306" s="63"/>
      <c r="K306" s="31" t="s">
        <v>141</v>
      </c>
      <c r="L306" s="66">
        <v>8</v>
      </c>
      <c r="M306" s="64">
        <v>250.8</v>
      </c>
      <c r="N306" s="68">
        <v>0</v>
      </c>
      <c r="O306" s="69">
        <v>0</v>
      </c>
      <c r="P306" s="81">
        <f>SUM(M306+O306)/(H306+J306)</f>
        <v>0.10284631692904506</v>
      </c>
      <c r="Q306" s="32" t="s">
        <v>41</v>
      </c>
      <c r="R306" s="31" t="s">
        <v>149</v>
      </c>
      <c r="S306" s="65">
        <f>SUM(H306*0.0765)</f>
        <v>186.55213500000002</v>
      </c>
      <c r="T306" s="69">
        <v>73.45</v>
      </c>
      <c r="U306" s="29" t="s">
        <v>150</v>
      </c>
      <c r="V306" s="82">
        <f>IF(S306="","",$P306*$S306)</f>
        <v>19.186199999999999</v>
      </c>
      <c r="W306" s="83">
        <f>IF(T306="","",$P306*$T306)</f>
        <v>7.5540619784383596</v>
      </c>
      <c r="X306" s="29" t="s">
        <v>150</v>
      </c>
      <c r="Y306" s="78"/>
      <c r="Z306" s="10"/>
      <c r="AA306" s="31"/>
    </row>
    <row r="307" spans="1:27" s="7" customFormat="1" ht="33" customHeight="1" x14ac:dyDescent="0.2">
      <c r="A307" s="8"/>
      <c r="B307" s="4"/>
      <c r="C307" s="4"/>
      <c r="D307" s="9" t="s">
        <v>102</v>
      </c>
      <c r="E307" s="9" t="s">
        <v>55</v>
      </c>
      <c r="F307" s="59">
        <v>43951</v>
      </c>
      <c r="G307" s="66">
        <v>64</v>
      </c>
      <c r="H307" s="53">
        <v>1950.87</v>
      </c>
      <c r="I307" s="53"/>
      <c r="J307" s="63"/>
      <c r="K307" s="31" t="s">
        <v>141</v>
      </c>
      <c r="L307" s="66">
        <v>24</v>
      </c>
      <c r="M307" s="64">
        <v>752.4</v>
      </c>
      <c r="N307" s="68">
        <v>0</v>
      </c>
      <c r="O307" s="69">
        <v>0</v>
      </c>
      <c r="P307" s="81">
        <f>SUM(M307+O307)/(H307+J307)</f>
        <v>0.3856740838702733</v>
      </c>
      <c r="Q307" s="32" t="s">
        <v>45</v>
      </c>
      <c r="R307" s="31" t="s">
        <v>149</v>
      </c>
      <c r="S307" s="65">
        <f>SUM(H307*0.0765)</f>
        <v>149.24155499999998</v>
      </c>
      <c r="T307" s="69">
        <v>436.66</v>
      </c>
      <c r="U307" s="29" t="s">
        <v>150</v>
      </c>
      <c r="V307" s="82">
        <f>IF(S307="","",$P307*$S307)</f>
        <v>57.558599999999998</v>
      </c>
      <c r="W307" s="83">
        <f>IF(T307="","",$P307*$T307)</f>
        <v>168.40844546279354</v>
      </c>
      <c r="X307" s="29" t="s">
        <v>150</v>
      </c>
      <c r="Y307" s="78"/>
      <c r="Z307" s="10"/>
      <c r="AA307" s="31"/>
    </row>
    <row r="308" spans="1:27" s="7" customFormat="1" ht="33" customHeight="1" x14ac:dyDescent="0.2">
      <c r="A308" s="8"/>
      <c r="B308" s="4"/>
      <c r="C308" s="4"/>
      <c r="D308" s="9" t="s">
        <v>98</v>
      </c>
      <c r="E308" s="9" t="s">
        <v>55</v>
      </c>
      <c r="F308" s="59">
        <v>43965</v>
      </c>
      <c r="G308" s="66">
        <v>80</v>
      </c>
      <c r="H308" s="53">
        <v>2235</v>
      </c>
      <c r="I308" s="53"/>
      <c r="J308" s="63"/>
      <c r="K308" s="31" t="s">
        <v>141</v>
      </c>
      <c r="L308" s="66">
        <v>8</v>
      </c>
      <c r="M308" s="64">
        <v>267.36</v>
      </c>
      <c r="N308" s="68">
        <v>0</v>
      </c>
      <c r="O308" s="69">
        <v>0</v>
      </c>
      <c r="P308" s="81">
        <f>SUM(M308+O308)/(H308+J308)</f>
        <v>0.11962416107382551</v>
      </c>
      <c r="Q308" s="32" t="s">
        <v>41</v>
      </c>
      <c r="R308" s="31" t="s">
        <v>149</v>
      </c>
      <c r="S308" s="65">
        <f>SUM(H308*0.0765)</f>
        <v>170.97749999999999</v>
      </c>
      <c r="T308" s="69">
        <v>166.24</v>
      </c>
      <c r="U308" s="29" t="s">
        <v>150</v>
      </c>
      <c r="V308" s="82">
        <f>IF(S308="","",$P308*$S308)</f>
        <v>20.453040000000001</v>
      </c>
      <c r="W308" s="83">
        <f>IF(T308="","",$P308*$T308)</f>
        <v>19.886320536912752</v>
      </c>
      <c r="X308" s="29" t="s">
        <v>150</v>
      </c>
      <c r="Y308" s="78"/>
      <c r="Z308" s="10"/>
      <c r="AA308" s="31"/>
    </row>
    <row r="309" spans="1:27" s="7" customFormat="1" ht="33" customHeight="1" x14ac:dyDescent="0.2">
      <c r="A309" s="8"/>
      <c r="B309" s="4"/>
      <c r="C309" s="4"/>
      <c r="D309" s="9" t="s">
        <v>95</v>
      </c>
      <c r="E309" s="9" t="s">
        <v>55</v>
      </c>
      <c r="F309" s="59">
        <v>43937</v>
      </c>
      <c r="G309" s="66">
        <v>80</v>
      </c>
      <c r="H309" s="53">
        <v>3945.74</v>
      </c>
      <c r="I309" s="53"/>
      <c r="J309" s="63"/>
      <c r="K309" s="31" t="s">
        <v>141</v>
      </c>
      <c r="L309" s="66">
        <v>80</v>
      </c>
      <c r="M309" s="64">
        <v>3945.74</v>
      </c>
      <c r="N309" s="68">
        <v>0</v>
      </c>
      <c r="O309" s="69">
        <v>0</v>
      </c>
      <c r="P309" s="81">
        <f>SUM(M309+O309)/(H309+J309)</f>
        <v>1</v>
      </c>
      <c r="Q309" s="32" t="s">
        <v>41</v>
      </c>
      <c r="R309" s="31" t="s">
        <v>149</v>
      </c>
      <c r="S309" s="65">
        <f>SUM(H309*0.0765)</f>
        <v>301.84911</v>
      </c>
      <c r="T309" s="69">
        <v>1516.49</v>
      </c>
      <c r="U309" s="29" t="s">
        <v>150</v>
      </c>
      <c r="V309" s="82">
        <f>IF(S309="","",$P309*$S309)</f>
        <v>301.84911</v>
      </c>
      <c r="W309" s="83">
        <f>IF(T309="","",$P309*$T309)</f>
        <v>1516.49</v>
      </c>
      <c r="X309" s="29" t="s">
        <v>150</v>
      </c>
      <c r="Y309" s="78" t="s">
        <v>6</v>
      </c>
      <c r="Z309" s="10"/>
      <c r="AA309" s="31"/>
    </row>
    <row r="310" spans="1:27" s="7" customFormat="1" ht="33" customHeight="1" x14ac:dyDescent="0.2">
      <c r="A310" s="8"/>
      <c r="B310" s="4"/>
      <c r="C310" s="4"/>
      <c r="D310" s="9" t="s">
        <v>93</v>
      </c>
      <c r="E310" s="9" t="s">
        <v>55</v>
      </c>
      <c r="F310" s="59">
        <v>43951</v>
      </c>
      <c r="G310" s="66">
        <v>120</v>
      </c>
      <c r="H310" s="53">
        <v>1326.85</v>
      </c>
      <c r="I310" s="53"/>
      <c r="J310" s="63"/>
      <c r="K310" s="31" t="s">
        <v>141</v>
      </c>
      <c r="L310" s="66">
        <v>32</v>
      </c>
      <c r="M310" s="64">
        <v>531.20000000000005</v>
      </c>
      <c r="N310" s="68">
        <v>0</v>
      </c>
      <c r="O310" s="69">
        <v>0</v>
      </c>
      <c r="P310" s="81">
        <f>SUM(M310+O310)/(H310+J310)</f>
        <v>0.40034668575950566</v>
      </c>
      <c r="Q310" s="32" t="s">
        <v>41</v>
      </c>
      <c r="R310" s="31" t="s">
        <v>149</v>
      </c>
      <c r="S310" s="65">
        <f>SUM(H310*0.0765)</f>
        <v>101.50402499999998</v>
      </c>
      <c r="T310" s="69">
        <v>538.49</v>
      </c>
      <c r="U310" s="29" t="s">
        <v>150</v>
      </c>
      <c r="V310" s="82">
        <f>IF(S310="","",$P310*$S310)</f>
        <v>40.636800000000001</v>
      </c>
      <c r="W310" s="83">
        <f>IF(T310="","",$P310*$T310)</f>
        <v>215.58268681463622</v>
      </c>
      <c r="X310" s="29" t="s">
        <v>150</v>
      </c>
      <c r="Y310" s="78" t="s">
        <v>6</v>
      </c>
      <c r="Z310" s="10"/>
      <c r="AA310" s="31"/>
    </row>
    <row r="311" spans="1:27" s="7" customFormat="1" ht="33" customHeight="1" x14ac:dyDescent="0.2">
      <c r="A311" s="8"/>
      <c r="B311" s="4"/>
      <c r="C311" s="4"/>
      <c r="D311" s="9" t="s">
        <v>93</v>
      </c>
      <c r="E311" s="9" t="s">
        <v>55</v>
      </c>
      <c r="F311" s="59">
        <v>43965</v>
      </c>
      <c r="G311" s="66">
        <v>80</v>
      </c>
      <c r="H311" s="53">
        <v>1306.8499999999999</v>
      </c>
      <c r="I311" s="53"/>
      <c r="J311" s="63"/>
      <c r="K311" s="31" t="s">
        <v>141</v>
      </c>
      <c r="L311" s="66">
        <v>48</v>
      </c>
      <c r="M311" s="64">
        <v>796.8</v>
      </c>
      <c r="N311" s="68">
        <v>0</v>
      </c>
      <c r="O311" s="69">
        <v>0</v>
      </c>
      <c r="P311" s="81">
        <f>SUM(M311+O311)/(H311+J311)</f>
        <v>0.60971037226919689</v>
      </c>
      <c r="Q311" s="32" t="s">
        <v>41</v>
      </c>
      <c r="R311" s="31" t="s">
        <v>149</v>
      </c>
      <c r="S311" s="65">
        <f>SUM(H311*0.0765)</f>
        <v>99.974024999999997</v>
      </c>
      <c r="T311" s="69">
        <v>807.74</v>
      </c>
      <c r="U311" s="29" t="s">
        <v>150</v>
      </c>
      <c r="V311" s="82">
        <f>IF(S311="","",$P311*$S311)</f>
        <v>60.955199999999998</v>
      </c>
      <c r="W311" s="83">
        <f>IF(T311="","",$P311*$T311)</f>
        <v>492.48745609672108</v>
      </c>
      <c r="X311" s="29" t="s">
        <v>150</v>
      </c>
      <c r="Y311" s="78" t="s">
        <v>6</v>
      </c>
      <c r="Z311" s="10"/>
      <c r="AA311" s="31"/>
    </row>
    <row r="312" spans="1:27" s="7" customFormat="1" ht="33" customHeight="1" x14ac:dyDescent="0.2">
      <c r="A312" s="8"/>
      <c r="B312" s="4"/>
      <c r="C312" s="4"/>
      <c r="D312" s="9" t="s">
        <v>88</v>
      </c>
      <c r="E312" s="9" t="s">
        <v>55</v>
      </c>
      <c r="F312" s="59">
        <v>44063</v>
      </c>
      <c r="G312" s="66">
        <v>66</v>
      </c>
      <c r="H312" s="53">
        <v>1942.09</v>
      </c>
      <c r="I312" s="53">
        <v>2</v>
      </c>
      <c r="J312" s="63">
        <v>91.67</v>
      </c>
      <c r="K312" s="31" t="s">
        <v>141</v>
      </c>
      <c r="L312" s="66"/>
      <c r="M312" s="64"/>
      <c r="N312" s="68">
        <v>2</v>
      </c>
      <c r="O312" s="69">
        <v>91.67</v>
      </c>
      <c r="P312" s="81">
        <f>SUM(M312+O312)/(H312+J312)</f>
        <v>4.5074148375422861E-2</v>
      </c>
      <c r="Q312" s="32" t="s">
        <v>145</v>
      </c>
      <c r="R312" s="31" t="s">
        <v>149</v>
      </c>
      <c r="S312" s="65">
        <f>SUM(H312*0.0765)</f>
        <v>148.569885</v>
      </c>
      <c r="T312" s="69">
        <v>14.96</v>
      </c>
      <c r="U312" s="29" t="s">
        <v>150</v>
      </c>
      <c r="V312" s="82">
        <f>IF(S312="","",$P312*$S312)</f>
        <v>6.6966610406095111</v>
      </c>
      <c r="W312" s="83">
        <f>IF(T312="","",$P312*$T312)</f>
        <v>0.67430925969632605</v>
      </c>
      <c r="X312" s="29" t="s">
        <v>150</v>
      </c>
      <c r="Y312" s="78" t="s">
        <v>6</v>
      </c>
      <c r="Z312" s="10"/>
      <c r="AA312" s="31"/>
    </row>
    <row r="313" spans="1:27" s="7" customFormat="1" ht="33" customHeight="1" x14ac:dyDescent="0.2">
      <c r="A313" s="8"/>
      <c r="B313" s="4"/>
      <c r="C313" s="4"/>
      <c r="D313" s="9" t="s">
        <v>100</v>
      </c>
      <c r="E313" s="9" t="s">
        <v>55</v>
      </c>
      <c r="F313" s="59">
        <v>43979</v>
      </c>
      <c r="G313" s="66">
        <v>80</v>
      </c>
      <c r="H313" s="53">
        <v>2149.3000000000002</v>
      </c>
      <c r="I313" s="53"/>
      <c r="J313" s="63"/>
      <c r="K313" s="31" t="s">
        <v>141</v>
      </c>
      <c r="L313" s="66">
        <v>48</v>
      </c>
      <c r="M313" s="64">
        <v>1341.12</v>
      </c>
      <c r="N313" s="68">
        <v>0</v>
      </c>
      <c r="O313" s="69">
        <v>0</v>
      </c>
      <c r="P313" s="81">
        <f>SUM(M313+O313)/(H313+J313)</f>
        <v>0.62397990043269891</v>
      </c>
      <c r="Q313" s="32" t="s">
        <v>41</v>
      </c>
      <c r="R313" s="31" t="s">
        <v>149</v>
      </c>
      <c r="S313" s="65">
        <f>SUM(H313*0.0765)</f>
        <v>164.42145000000002</v>
      </c>
      <c r="T313" s="109">
        <v>608.96</v>
      </c>
      <c r="U313" s="29" t="s">
        <v>150</v>
      </c>
      <c r="V313" s="82">
        <f>IF(S313="","",$P313*$S313)</f>
        <v>102.59568</v>
      </c>
      <c r="W313" s="83">
        <f>IF(T313="","",$P313*$T313)</f>
        <v>379.97880016749633</v>
      </c>
      <c r="X313" s="29" t="s">
        <v>150</v>
      </c>
      <c r="Y313" s="78" t="s">
        <v>6</v>
      </c>
      <c r="Z313" s="10"/>
      <c r="AA313" s="31"/>
    </row>
    <row r="314" spans="1:27" s="7" customFormat="1" ht="33" customHeight="1" x14ac:dyDescent="0.2">
      <c r="A314" s="8"/>
      <c r="B314" s="4"/>
      <c r="C314" s="4"/>
      <c r="D314" s="9" t="s">
        <v>96</v>
      </c>
      <c r="E314" s="9" t="s">
        <v>55</v>
      </c>
      <c r="F314" s="59">
        <v>43979</v>
      </c>
      <c r="G314" s="66">
        <v>40</v>
      </c>
      <c r="H314" s="53">
        <v>1048.94</v>
      </c>
      <c r="I314" s="53"/>
      <c r="J314" s="63"/>
      <c r="K314" s="31" t="s">
        <v>141</v>
      </c>
      <c r="L314" s="66">
        <v>32</v>
      </c>
      <c r="M314" s="64">
        <v>839.36</v>
      </c>
      <c r="N314" s="68">
        <v>0</v>
      </c>
      <c r="O314" s="69">
        <v>0</v>
      </c>
      <c r="P314" s="81">
        <f>SUM(M314+O314)/(H314+J314)</f>
        <v>0.80019829542204512</v>
      </c>
      <c r="Q314" s="32" t="s">
        <v>41</v>
      </c>
      <c r="R314" s="31" t="s">
        <v>149</v>
      </c>
      <c r="S314" s="65">
        <f>SUM(H314*0.0765)</f>
        <v>80.24391</v>
      </c>
      <c r="T314" s="109">
        <v>134.30000000000001</v>
      </c>
      <c r="U314" s="29" t="s">
        <v>150</v>
      </c>
      <c r="V314" s="82">
        <f>IF(S314="","",$P314*$S314)</f>
        <v>64.211039999999997</v>
      </c>
      <c r="W314" s="83">
        <f>IF(T314="","",$P314*$T314)</f>
        <v>107.46663107518067</v>
      </c>
      <c r="X314" s="29" t="s">
        <v>150</v>
      </c>
      <c r="Y314" s="78" t="s">
        <v>6</v>
      </c>
      <c r="Z314" s="10"/>
      <c r="AA314" s="31"/>
    </row>
    <row r="315" spans="1:27" s="7" customFormat="1" ht="33" customHeight="1" x14ac:dyDescent="0.2">
      <c r="A315" s="8"/>
      <c r="B315" s="4"/>
      <c r="C315" s="4"/>
      <c r="D315" s="9" t="s">
        <v>96</v>
      </c>
      <c r="E315" s="9" t="s">
        <v>55</v>
      </c>
      <c r="F315" s="59">
        <v>43993</v>
      </c>
      <c r="G315" s="66">
        <v>48</v>
      </c>
      <c r="H315" s="53">
        <v>1258.73</v>
      </c>
      <c r="I315" s="53">
        <v>5</v>
      </c>
      <c r="J315" s="63">
        <v>204.24</v>
      </c>
      <c r="K315" s="31" t="s">
        <v>141</v>
      </c>
      <c r="L315" s="66">
        <v>32</v>
      </c>
      <c r="M315" s="64">
        <v>839.36</v>
      </c>
      <c r="N315" s="68">
        <v>0</v>
      </c>
      <c r="O315" s="69">
        <v>0</v>
      </c>
      <c r="P315" s="81">
        <f>SUM(M315+O315)/(H315+J315)</f>
        <v>0.57373698708791021</v>
      </c>
      <c r="Q315" s="32" t="s">
        <v>41</v>
      </c>
      <c r="R315" s="31" t="s">
        <v>149</v>
      </c>
      <c r="S315" s="65">
        <f>SUM(H315*0.0765)</f>
        <v>96.292845</v>
      </c>
      <c r="T315" s="109">
        <v>134.30000000000001</v>
      </c>
      <c r="U315" s="29" t="s">
        <v>150</v>
      </c>
      <c r="V315" s="82">
        <f>IF(S315="","",$P315*$S315)</f>
        <v>55.246766768423136</v>
      </c>
      <c r="W315" s="83">
        <f>IF(T315="","",$P315*$T315)</f>
        <v>77.052877365906355</v>
      </c>
      <c r="X315" s="29" t="s">
        <v>150</v>
      </c>
      <c r="Y315" s="78" t="s">
        <v>6</v>
      </c>
      <c r="Z315" s="10"/>
      <c r="AA315" s="31"/>
    </row>
    <row r="316" spans="1:27" s="7" customFormat="1" ht="33" customHeight="1" x14ac:dyDescent="0.2">
      <c r="A316" s="8"/>
      <c r="B316" s="4"/>
      <c r="C316" s="4"/>
      <c r="D316" s="9" t="s">
        <v>103</v>
      </c>
      <c r="E316" s="9" t="s">
        <v>55</v>
      </c>
      <c r="F316" s="59">
        <v>43951</v>
      </c>
      <c r="G316" s="66">
        <v>80</v>
      </c>
      <c r="H316" s="53">
        <v>2320.67</v>
      </c>
      <c r="I316" s="53"/>
      <c r="J316" s="63"/>
      <c r="K316" s="31" t="s">
        <v>141</v>
      </c>
      <c r="L316" s="66">
        <v>48</v>
      </c>
      <c r="M316" s="64">
        <v>1431.84</v>
      </c>
      <c r="N316" s="68">
        <v>0</v>
      </c>
      <c r="O316" s="69">
        <v>0</v>
      </c>
      <c r="P316" s="81">
        <f>SUM(M316+O316)/(H316+J316)</f>
        <v>0.61699423011457888</v>
      </c>
      <c r="Q316" s="32" t="s">
        <v>45</v>
      </c>
      <c r="R316" s="31" t="s">
        <v>149</v>
      </c>
      <c r="S316" s="65">
        <f>SUM(H316*0.0765)</f>
        <v>177.53125500000002</v>
      </c>
      <c r="T316" s="109">
        <v>434.67</v>
      </c>
      <c r="U316" s="29" t="s">
        <v>150</v>
      </c>
      <c r="V316" s="82">
        <f>IF(S316="","",$P316*$S316)</f>
        <v>109.53576</v>
      </c>
      <c r="W316" s="83">
        <f>IF(T316="","",$P316*$T316)</f>
        <v>268.18888200390398</v>
      </c>
      <c r="X316" s="29" t="s">
        <v>150</v>
      </c>
      <c r="Y316" s="78" t="s">
        <v>6</v>
      </c>
      <c r="Z316" s="10"/>
      <c r="AA316" s="31"/>
    </row>
    <row r="317" spans="1:27" s="7" customFormat="1" ht="33" customHeight="1" x14ac:dyDescent="0.2">
      <c r="A317" s="8"/>
      <c r="B317" s="4"/>
      <c r="C317" s="4"/>
      <c r="D317" s="9" t="s">
        <v>103</v>
      </c>
      <c r="E317" s="9" t="s">
        <v>55</v>
      </c>
      <c r="F317" s="59">
        <v>43965</v>
      </c>
      <c r="G317" s="66">
        <v>128</v>
      </c>
      <c r="H317" s="53">
        <v>2344.67</v>
      </c>
      <c r="I317" s="53"/>
      <c r="J317" s="63"/>
      <c r="K317" s="31" t="s">
        <v>141</v>
      </c>
      <c r="L317" s="66">
        <v>16</v>
      </c>
      <c r="M317" s="64">
        <v>477.28</v>
      </c>
      <c r="N317" s="68">
        <v>0</v>
      </c>
      <c r="O317" s="69">
        <v>0</v>
      </c>
      <c r="P317" s="81">
        <f>SUM(M317+O317)/(H317+J317)</f>
        <v>0.20355956275296735</v>
      </c>
      <c r="Q317" s="32" t="s">
        <v>45</v>
      </c>
      <c r="R317" s="31" t="s">
        <v>149</v>
      </c>
      <c r="S317" s="65">
        <f>SUM(H317*0.0765)</f>
        <v>179.367255</v>
      </c>
      <c r="T317" s="109">
        <v>144.88999999999999</v>
      </c>
      <c r="U317" s="29" t="s">
        <v>150</v>
      </c>
      <c r="V317" s="82">
        <f>IF(S317="","",$P317*$S317)</f>
        <v>36.511919999999996</v>
      </c>
      <c r="W317" s="83">
        <f>IF(T317="","",$P317*$T317)</f>
        <v>29.493745047277436</v>
      </c>
      <c r="X317" s="29" t="s">
        <v>150</v>
      </c>
      <c r="Y317" s="78" t="s">
        <v>6</v>
      </c>
      <c r="Z317" s="10"/>
      <c r="AA317" s="31"/>
    </row>
    <row r="318" spans="1:27" s="7" customFormat="1" ht="33" customHeight="1" x14ac:dyDescent="0.2">
      <c r="A318" s="8"/>
      <c r="B318" s="4"/>
      <c r="C318" s="4"/>
      <c r="D318" s="9" t="s">
        <v>97</v>
      </c>
      <c r="E318" s="9" t="s">
        <v>55</v>
      </c>
      <c r="F318" s="59">
        <v>43923</v>
      </c>
      <c r="G318" s="66">
        <v>38</v>
      </c>
      <c r="H318" s="53">
        <v>919.27</v>
      </c>
      <c r="I318" s="53">
        <v>4</v>
      </c>
      <c r="J318" s="63">
        <v>150.72999999999999</v>
      </c>
      <c r="K318" s="31" t="s">
        <v>141</v>
      </c>
      <c r="L318" s="66">
        <v>38</v>
      </c>
      <c r="M318" s="64">
        <v>919.27</v>
      </c>
      <c r="N318" s="68">
        <v>0</v>
      </c>
      <c r="O318" s="69">
        <v>0</v>
      </c>
      <c r="P318" s="81">
        <f>SUM(M318+O318)/(H318+J318)</f>
        <v>0.85913084112149529</v>
      </c>
      <c r="Q318" s="32" t="s">
        <v>41</v>
      </c>
      <c r="R318" s="31" t="s">
        <v>149</v>
      </c>
      <c r="S318" s="65">
        <f>SUM(H318*0.0765)</f>
        <v>70.32415499999999</v>
      </c>
      <c r="T318" s="109">
        <v>869.71</v>
      </c>
      <c r="U318" s="29" t="s">
        <v>150</v>
      </c>
      <c r="V318" s="82">
        <f>IF(S318="","",$P318*$S318)</f>
        <v>60.417650436308399</v>
      </c>
      <c r="W318" s="83">
        <f>IF(T318="","",$P318*$T318)</f>
        <v>747.19468383177571</v>
      </c>
      <c r="X318" s="29" t="s">
        <v>150</v>
      </c>
      <c r="Y318" s="78" t="s">
        <v>6</v>
      </c>
      <c r="Z318" s="10"/>
      <c r="AA318" s="31"/>
    </row>
    <row r="319" spans="1:27" s="7" customFormat="1" ht="33" customHeight="1" x14ac:dyDescent="0.2">
      <c r="A319" s="8"/>
      <c r="B319" s="4"/>
      <c r="C319" s="4"/>
      <c r="D319" s="9" t="s">
        <v>97</v>
      </c>
      <c r="E319" s="9" t="s">
        <v>55</v>
      </c>
      <c r="F319" s="59">
        <v>43937</v>
      </c>
      <c r="G319" s="66">
        <v>80</v>
      </c>
      <c r="H319" s="53">
        <v>1935.3</v>
      </c>
      <c r="I319" s="53">
        <v>8</v>
      </c>
      <c r="J319" s="63">
        <v>301.45999999999998</v>
      </c>
      <c r="K319" s="31" t="s">
        <v>141</v>
      </c>
      <c r="L319" s="66">
        <v>16</v>
      </c>
      <c r="M319" s="64">
        <v>412.64</v>
      </c>
      <c r="N319" s="68">
        <v>0</v>
      </c>
      <c r="O319" s="69">
        <v>0</v>
      </c>
      <c r="P319" s="81">
        <f>SUM(M319+O319)/(H319+J319)</f>
        <v>0.18448112448362811</v>
      </c>
      <c r="Q319" s="32" t="s">
        <v>41</v>
      </c>
      <c r="R319" s="31" t="s">
        <v>149</v>
      </c>
      <c r="S319" s="65">
        <f>SUM(H319*0.0765)</f>
        <v>148.05044999999998</v>
      </c>
      <c r="T319" s="109">
        <v>289.89999999999998</v>
      </c>
      <c r="U319" s="29" t="s">
        <v>150</v>
      </c>
      <c r="V319" s="82">
        <f>IF(S319="","",$P319*$S319)</f>
        <v>27.312513496307155</v>
      </c>
      <c r="W319" s="83">
        <f>IF(T319="","",$P319*$T319)</f>
        <v>53.481077987803786</v>
      </c>
      <c r="X319" s="29" t="s">
        <v>150</v>
      </c>
      <c r="Y319" s="78" t="s">
        <v>6</v>
      </c>
      <c r="Z319" s="10"/>
      <c r="AA319" s="31"/>
    </row>
    <row r="320" spans="1:27" s="7" customFormat="1" ht="33" customHeight="1" x14ac:dyDescent="0.2">
      <c r="A320" s="8"/>
      <c r="B320" s="4"/>
      <c r="C320" s="4"/>
      <c r="D320" s="87" t="s">
        <v>42</v>
      </c>
      <c r="E320" s="87" t="s">
        <v>36</v>
      </c>
      <c r="F320" s="59">
        <v>43951</v>
      </c>
      <c r="G320" s="66">
        <v>72</v>
      </c>
      <c r="H320" s="53">
        <v>876.96</v>
      </c>
      <c r="I320" s="53">
        <v>0</v>
      </c>
      <c r="J320" s="63">
        <v>0</v>
      </c>
      <c r="K320" s="31" t="s">
        <v>141</v>
      </c>
      <c r="L320" s="66">
        <v>40</v>
      </c>
      <c r="M320" s="64">
        <v>487.2</v>
      </c>
      <c r="N320" s="68">
        <v>0</v>
      </c>
      <c r="O320" s="69">
        <v>0</v>
      </c>
      <c r="P320" s="81">
        <f>SUM(M320+O320)/(H320+J320)</f>
        <v>0.55555555555555547</v>
      </c>
      <c r="Q320" s="32" t="s">
        <v>41</v>
      </c>
      <c r="R320" s="31" t="s">
        <v>149</v>
      </c>
      <c r="S320" s="65">
        <f>SUM(H320*0.0765)</f>
        <v>67.087440000000001</v>
      </c>
      <c r="T320" s="109">
        <v>89.09</v>
      </c>
      <c r="U320" s="29" t="s">
        <v>150</v>
      </c>
      <c r="V320" s="82">
        <f>IF(S320="","",$P320*$S320)</f>
        <v>37.270799999999994</v>
      </c>
      <c r="W320" s="83">
        <f>IF(T320="","",$P320*$T320)</f>
        <v>49.49444444444444</v>
      </c>
      <c r="X320" s="29" t="s">
        <v>150</v>
      </c>
      <c r="Y320" s="78"/>
      <c r="Z320" s="10"/>
      <c r="AA320" s="31"/>
    </row>
    <row r="321" spans="1:27" s="7" customFormat="1" ht="33" customHeight="1" x14ac:dyDescent="0.2">
      <c r="A321" s="8"/>
      <c r="B321" s="4"/>
      <c r="C321" s="4"/>
      <c r="D321" s="9" t="s">
        <v>42</v>
      </c>
      <c r="E321" s="9" t="s">
        <v>36</v>
      </c>
      <c r="F321" s="59">
        <v>43965</v>
      </c>
      <c r="G321" s="66">
        <v>64</v>
      </c>
      <c r="H321" s="53">
        <v>779.52</v>
      </c>
      <c r="I321" s="53"/>
      <c r="J321" s="63"/>
      <c r="K321" s="31" t="s">
        <v>141</v>
      </c>
      <c r="L321" s="66">
        <v>8</v>
      </c>
      <c r="M321" s="64">
        <v>97.44</v>
      </c>
      <c r="N321" s="68">
        <v>0</v>
      </c>
      <c r="O321" s="69">
        <v>0</v>
      </c>
      <c r="P321" s="81">
        <f>SUM(M321+O321)/(H321+J321)</f>
        <v>0.125</v>
      </c>
      <c r="Q321" s="32" t="s">
        <v>41</v>
      </c>
      <c r="R321" s="31" t="s">
        <v>149</v>
      </c>
      <c r="S321" s="65">
        <f>SUM(H321*0.0765)</f>
        <v>59.633279999999999</v>
      </c>
      <c r="T321" s="109">
        <v>17.82</v>
      </c>
      <c r="U321" s="29" t="s">
        <v>150</v>
      </c>
      <c r="V321" s="82">
        <f>IF(S321="","",$P321*$S321)</f>
        <v>7.4541599999999999</v>
      </c>
      <c r="W321" s="83">
        <f>IF(T321="","",$P321*$T321)</f>
        <v>2.2275</v>
      </c>
      <c r="X321" s="29" t="s">
        <v>150</v>
      </c>
      <c r="Y321" s="78"/>
      <c r="Z321" s="10"/>
      <c r="AA321" s="31"/>
    </row>
    <row r="322" spans="1:27" s="7" customFormat="1" ht="33" customHeight="1" x14ac:dyDescent="0.2">
      <c r="A322" s="8"/>
      <c r="B322" s="4"/>
      <c r="C322" s="4"/>
      <c r="D322" s="9" t="s">
        <v>35</v>
      </c>
      <c r="E322" s="9" t="s">
        <v>36</v>
      </c>
      <c r="F322" s="59">
        <v>43951</v>
      </c>
      <c r="G322" s="66">
        <v>80</v>
      </c>
      <c r="H322" s="53">
        <v>974.4</v>
      </c>
      <c r="I322" s="53">
        <v>0</v>
      </c>
      <c r="J322" s="63">
        <v>0</v>
      </c>
      <c r="K322" s="31" t="s">
        <v>141</v>
      </c>
      <c r="L322" s="66">
        <v>64</v>
      </c>
      <c r="M322" s="64">
        <v>779.52</v>
      </c>
      <c r="N322" s="68">
        <v>0</v>
      </c>
      <c r="O322" s="69">
        <v>0</v>
      </c>
      <c r="P322" s="81">
        <f>SUM(M322+O322)/(H322+J322)</f>
        <v>0.8</v>
      </c>
      <c r="Q322" s="32" t="s">
        <v>41</v>
      </c>
      <c r="R322" s="31" t="s">
        <v>149</v>
      </c>
      <c r="S322" s="65">
        <f>SUM(H322*0.0765)</f>
        <v>74.541600000000003</v>
      </c>
      <c r="T322" s="109">
        <v>124.72</v>
      </c>
      <c r="U322" s="29" t="s">
        <v>150</v>
      </c>
      <c r="V322" s="82">
        <f>IF(S322="","",$P322*$S322)</f>
        <v>59.633280000000006</v>
      </c>
      <c r="W322" s="83">
        <f>IF(T322="","",$P322*$T322)</f>
        <v>99.77600000000001</v>
      </c>
      <c r="X322" s="29" t="s">
        <v>150</v>
      </c>
      <c r="Y322" s="78" t="s">
        <v>6</v>
      </c>
      <c r="Z322" s="10"/>
      <c r="AA322" s="31"/>
    </row>
    <row r="323" spans="1:27" s="7" customFormat="1" ht="33" customHeight="1" x14ac:dyDescent="0.2">
      <c r="A323" s="8"/>
      <c r="B323" s="4"/>
      <c r="C323" s="4"/>
      <c r="D323" s="9" t="s">
        <v>35</v>
      </c>
      <c r="E323" s="9" t="s">
        <v>36</v>
      </c>
      <c r="F323" s="59">
        <v>43965</v>
      </c>
      <c r="G323" s="66">
        <v>80</v>
      </c>
      <c r="H323" s="53">
        <v>974.4</v>
      </c>
      <c r="I323" s="53">
        <v>0</v>
      </c>
      <c r="J323" s="63">
        <v>0</v>
      </c>
      <c r="K323" s="31" t="s">
        <v>141</v>
      </c>
      <c r="L323" s="66">
        <v>48</v>
      </c>
      <c r="M323" s="64">
        <v>974.4</v>
      </c>
      <c r="N323" s="68">
        <v>0</v>
      </c>
      <c r="O323" s="69">
        <v>0</v>
      </c>
      <c r="P323" s="81">
        <f>SUM(M323+O323)/(H323+J323)</f>
        <v>1</v>
      </c>
      <c r="Q323" s="32" t="s">
        <v>37</v>
      </c>
      <c r="R323" s="31" t="s">
        <v>149</v>
      </c>
      <c r="S323" s="65">
        <f>SUM(H323*0.0765)</f>
        <v>74.541600000000003</v>
      </c>
      <c r="T323" s="109">
        <v>93.54</v>
      </c>
      <c r="U323" s="29" t="s">
        <v>150</v>
      </c>
      <c r="V323" s="82">
        <f>IF(S323="","",$P323*$S323)</f>
        <v>74.541600000000003</v>
      </c>
      <c r="W323" s="83">
        <f>IF(T323="","",$P323*$T323)</f>
        <v>93.54</v>
      </c>
      <c r="X323" s="29" t="s">
        <v>150</v>
      </c>
      <c r="Y323" s="78" t="s">
        <v>6</v>
      </c>
      <c r="Z323" s="10"/>
      <c r="AA323" s="31"/>
    </row>
    <row r="324" spans="1:27" s="7" customFormat="1" ht="33" customHeight="1" x14ac:dyDescent="0.2">
      <c r="A324" s="8"/>
      <c r="B324" s="4"/>
      <c r="C324" s="4"/>
      <c r="D324" s="9" t="s">
        <v>35</v>
      </c>
      <c r="E324" s="9" t="s">
        <v>36</v>
      </c>
      <c r="F324" s="59">
        <v>43965</v>
      </c>
      <c r="G324" s="66"/>
      <c r="H324" s="53">
        <v>-510.02</v>
      </c>
      <c r="I324" s="53">
        <v>0</v>
      </c>
      <c r="J324" s="63">
        <v>0</v>
      </c>
      <c r="K324" s="31" t="s">
        <v>141</v>
      </c>
      <c r="L324" s="66"/>
      <c r="M324" s="64">
        <v>-510.02</v>
      </c>
      <c r="N324" s="68">
        <v>0</v>
      </c>
      <c r="O324" s="69">
        <v>0</v>
      </c>
      <c r="P324" s="81">
        <f>SUM(M324+O324)/(H324+J324)</f>
        <v>1</v>
      </c>
      <c r="Q324" s="32" t="s">
        <v>38</v>
      </c>
      <c r="R324" s="31" t="s">
        <v>149</v>
      </c>
      <c r="S324" s="65">
        <f>SUM(H324*0.0765)</f>
        <v>-39.016529999999996</v>
      </c>
      <c r="T324" s="109">
        <v>0</v>
      </c>
      <c r="U324" s="29" t="s">
        <v>150</v>
      </c>
      <c r="V324" s="82">
        <f>IF(S324="","",$P324*$S324)</f>
        <v>-39.016529999999996</v>
      </c>
      <c r="W324" s="83">
        <f>IF(T324="","",$P324*$T324)</f>
        <v>0</v>
      </c>
      <c r="X324" s="29" t="s">
        <v>150</v>
      </c>
      <c r="Y324" s="78" t="s">
        <v>6</v>
      </c>
      <c r="Z324" s="10"/>
      <c r="AA324" s="31"/>
    </row>
    <row r="325" spans="1:27" s="7" customFormat="1" ht="33" customHeight="1" x14ac:dyDescent="0.2">
      <c r="A325" s="8"/>
      <c r="B325" s="4"/>
      <c r="C325" s="4"/>
      <c r="D325" s="9" t="s">
        <v>153</v>
      </c>
      <c r="E325" s="9" t="s">
        <v>283</v>
      </c>
      <c r="F325" s="59">
        <v>43909</v>
      </c>
      <c r="G325" s="66">
        <v>80</v>
      </c>
      <c r="H325" s="53">
        <v>4470.5600000000004</v>
      </c>
      <c r="I325" s="53">
        <v>0</v>
      </c>
      <c r="J325" s="63">
        <v>0</v>
      </c>
      <c r="K325" s="31" t="s">
        <v>141</v>
      </c>
      <c r="L325" s="66">
        <v>40</v>
      </c>
      <c r="M325" s="64">
        <v>2235.6</v>
      </c>
      <c r="N325" s="68">
        <v>0</v>
      </c>
      <c r="O325" s="69">
        <v>0</v>
      </c>
      <c r="P325" s="81">
        <f>SUM(M325+O325)/(H325+J325)</f>
        <v>0.5000715793994488</v>
      </c>
      <c r="Q325" s="32" t="s">
        <v>205</v>
      </c>
      <c r="R325" s="31" t="s">
        <v>172</v>
      </c>
      <c r="S325" s="65">
        <f>SUM(H325*0.0765)</f>
        <v>341.99784</v>
      </c>
      <c r="T325" s="109">
        <v>357.7</v>
      </c>
      <c r="U325" s="29" t="s">
        <v>150</v>
      </c>
      <c r="V325" s="82">
        <f>IF(S325="","",$P325*$S325)</f>
        <v>171.02339999999998</v>
      </c>
      <c r="W325" s="83">
        <f>IF(T325="","",$P325*$T325)</f>
        <v>178.87560395118282</v>
      </c>
      <c r="X325" s="29" t="s">
        <v>150</v>
      </c>
      <c r="Y325" s="78" t="s">
        <v>6</v>
      </c>
      <c r="Z325" s="10"/>
      <c r="AA325" s="31"/>
    </row>
    <row r="326" spans="1:27" s="7" customFormat="1" ht="33" customHeight="1" x14ac:dyDescent="0.2">
      <c r="A326" s="8"/>
      <c r="B326" s="4"/>
      <c r="C326" s="4"/>
      <c r="D326" s="9" t="s">
        <v>153</v>
      </c>
      <c r="E326" s="9" t="s">
        <v>283</v>
      </c>
      <c r="F326" s="59">
        <v>43923</v>
      </c>
      <c r="G326" s="66">
        <v>80</v>
      </c>
      <c r="H326" s="53">
        <v>4470.5600000000004</v>
      </c>
      <c r="I326" s="53">
        <v>0</v>
      </c>
      <c r="J326" s="63">
        <v>0</v>
      </c>
      <c r="K326" s="31" t="s">
        <v>141</v>
      </c>
      <c r="L326" s="66">
        <v>80</v>
      </c>
      <c r="M326" s="64">
        <v>4470.5600000000004</v>
      </c>
      <c r="N326" s="68">
        <v>0</v>
      </c>
      <c r="O326" s="69">
        <v>0</v>
      </c>
      <c r="P326" s="81">
        <f>SUM(M326+O326)/(H326+J326)</f>
        <v>1</v>
      </c>
      <c r="Q326" s="32" t="s">
        <v>205</v>
      </c>
      <c r="R326" s="31" t="s">
        <v>173</v>
      </c>
      <c r="S326" s="65">
        <f>SUM(H326*0.0765)</f>
        <v>341.99784</v>
      </c>
      <c r="T326" s="109">
        <v>715.39</v>
      </c>
      <c r="U326" s="29" t="s">
        <v>150</v>
      </c>
      <c r="V326" s="82">
        <f>IF(S326="","",$P326*$S326)</f>
        <v>341.99784</v>
      </c>
      <c r="W326" s="83">
        <f>IF(T326="","",$P326*$T326)</f>
        <v>715.39</v>
      </c>
      <c r="X326" s="29" t="s">
        <v>150</v>
      </c>
      <c r="Y326" s="78" t="s">
        <v>6</v>
      </c>
      <c r="Z326" s="10"/>
      <c r="AA326" s="31"/>
    </row>
    <row r="327" spans="1:27" s="7" customFormat="1" ht="33" customHeight="1" x14ac:dyDescent="0.2">
      <c r="A327" s="8"/>
      <c r="B327" s="4"/>
      <c r="C327" s="4"/>
      <c r="D327" s="9" t="s">
        <v>153</v>
      </c>
      <c r="E327" s="9" t="s">
        <v>283</v>
      </c>
      <c r="F327" s="59">
        <v>43937</v>
      </c>
      <c r="G327" s="66">
        <v>80</v>
      </c>
      <c r="H327" s="53">
        <v>4470.5600000000004</v>
      </c>
      <c r="I327" s="53">
        <v>0</v>
      </c>
      <c r="J327" s="63">
        <v>0</v>
      </c>
      <c r="K327" s="31" t="s">
        <v>141</v>
      </c>
      <c r="L327" s="66">
        <v>80</v>
      </c>
      <c r="M327" s="64">
        <v>4470.5600000000004</v>
      </c>
      <c r="N327" s="68">
        <v>0</v>
      </c>
      <c r="O327" s="69">
        <v>0</v>
      </c>
      <c r="P327" s="81">
        <f>SUM(M327+O327)/(H327+J327)</f>
        <v>1</v>
      </c>
      <c r="Q327" s="32" t="s">
        <v>205</v>
      </c>
      <c r="R327" s="31" t="s">
        <v>174</v>
      </c>
      <c r="S327" s="65">
        <f>SUM(H327*0.0765)</f>
        <v>341.99784</v>
      </c>
      <c r="T327" s="109">
        <v>143.08000000000001</v>
      </c>
      <c r="U327" s="29" t="s">
        <v>150</v>
      </c>
      <c r="V327" s="82">
        <f>IF(S327="","",$P327*$S327)</f>
        <v>341.99784</v>
      </c>
      <c r="W327" s="83">
        <f>IF(T327="","",$P327*$T327)</f>
        <v>143.08000000000001</v>
      </c>
      <c r="X327" s="29" t="s">
        <v>150</v>
      </c>
      <c r="Y327" s="78" t="s">
        <v>6</v>
      </c>
      <c r="Z327" s="10"/>
      <c r="AA327" s="31"/>
    </row>
    <row r="328" spans="1:27" s="7" customFormat="1" ht="33" customHeight="1" x14ac:dyDescent="0.2">
      <c r="A328" s="8"/>
      <c r="B328" s="4"/>
      <c r="C328" s="4"/>
      <c r="D328" s="9" t="s">
        <v>153</v>
      </c>
      <c r="E328" s="9" t="s">
        <v>283</v>
      </c>
      <c r="F328" s="59">
        <v>43951</v>
      </c>
      <c r="G328" s="66">
        <v>80</v>
      </c>
      <c r="H328" s="53">
        <v>4470.5600000000004</v>
      </c>
      <c r="I328" s="53">
        <v>0</v>
      </c>
      <c r="J328" s="63">
        <v>0</v>
      </c>
      <c r="K328" s="31" t="s">
        <v>141</v>
      </c>
      <c r="L328" s="66">
        <v>80</v>
      </c>
      <c r="M328" s="64">
        <v>4470.5600000000004</v>
      </c>
      <c r="N328" s="68"/>
      <c r="O328" s="69"/>
      <c r="P328" s="81">
        <f>SUM(M328+O328)/(H328+J328)</f>
        <v>1</v>
      </c>
      <c r="Q328" s="32" t="s">
        <v>205</v>
      </c>
      <c r="R328" s="31" t="s">
        <v>175</v>
      </c>
      <c r="S328" s="65">
        <f>SUM(H328*0.0765)</f>
        <v>341.99784</v>
      </c>
      <c r="T328" s="109">
        <v>715.39</v>
      </c>
      <c r="U328" s="29" t="s">
        <v>150</v>
      </c>
      <c r="V328" s="82">
        <f>IF(S328="","",$P328*$S328)</f>
        <v>341.99784</v>
      </c>
      <c r="W328" s="83">
        <f>IF(T328="","",$P328*$T328)</f>
        <v>715.39</v>
      </c>
      <c r="X328" s="29" t="s">
        <v>150</v>
      </c>
      <c r="Y328" s="78" t="s">
        <v>6</v>
      </c>
      <c r="Z328" s="10"/>
      <c r="AA328" s="31"/>
    </row>
    <row r="329" spans="1:27" s="7" customFormat="1" ht="33" customHeight="1" x14ac:dyDescent="0.2">
      <c r="A329" s="8"/>
      <c r="B329" s="4"/>
      <c r="C329" s="4"/>
      <c r="D329" s="9" t="s">
        <v>153</v>
      </c>
      <c r="E329" s="9" t="s">
        <v>283</v>
      </c>
      <c r="F329" s="59">
        <v>43965</v>
      </c>
      <c r="G329" s="66">
        <v>80</v>
      </c>
      <c r="H329" s="53">
        <v>4470.5600000000004</v>
      </c>
      <c r="I329" s="53">
        <v>0</v>
      </c>
      <c r="J329" s="63">
        <v>0</v>
      </c>
      <c r="K329" s="31" t="s">
        <v>141</v>
      </c>
      <c r="L329" s="66">
        <v>80</v>
      </c>
      <c r="M329" s="64">
        <v>4470.5600000000004</v>
      </c>
      <c r="N329" s="68"/>
      <c r="O329" s="69"/>
      <c r="P329" s="81">
        <f>SUM(M329+O329)/(H329+J329)</f>
        <v>1</v>
      </c>
      <c r="Q329" s="32" t="s">
        <v>205</v>
      </c>
      <c r="R329" s="31" t="s">
        <v>176</v>
      </c>
      <c r="S329" s="65">
        <f>SUM(H329*0.0765)</f>
        <v>341.99784</v>
      </c>
      <c r="T329" s="109">
        <v>715.39</v>
      </c>
      <c r="U329" s="29" t="s">
        <v>150</v>
      </c>
      <c r="V329" s="82">
        <f>IF(S329="","",$P329*$S329)</f>
        <v>341.99784</v>
      </c>
      <c r="W329" s="83">
        <f>IF(T329="","",$P329*$T329)</f>
        <v>715.39</v>
      </c>
      <c r="X329" s="29" t="s">
        <v>150</v>
      </c>
      <c r="Y329" s="78" t="s">
        <v>6</v>
      </c>
      <c r="Z329" s="10"/>
      <c r="AA329" s="31"/>
    </row>
    <row r="330" spans="1:27" s="7" customFormat="1" ht="33" customHeight="1" x14ac:dyDescent="0.2">
      <c r="A330" s="8"/>
      <c r="B330" s="4"/>
      <c r="C330" s="4"/>
      <c r="D330" s="9" t="s">
        <v>153</v>
      </c>
      <c r="E330" s="9" t="s">
        <v>283</v>
      </c>
      <c r="F330" s="59">
        <v>43979</v>
      </c>
      <c r="G330" s="66">
        <v>80</v>
      </c>
      <c r="H330" s="53">
        <v>4470.5600000000004</v>
      </c>
      <c r="I330" s="53">
        <v>0</v>
      </c>
      <c r="J330" s="63">
        <v>0</v>
      </c>
      <c r="K330" s="31" t="s">
        <v>141</v>
      </c>
      <c r="L330" s="66">
        <v>80</v>
      </c>
      <c r="M330" s="64">
        <v>4470.5600000000004</v>
      </c>
      <c r="N330" s="68"/>
      <c r="O330" s="69"/>
      <c r="P330" s="81">
        <f>SUM(M330+O330)/(H330+J330)</f>
        <v>1</v>
      </c>
      <c r="Q330" s="32" t="s">
        <v>205</v>
      </c>
      <c r="R330" s="31" t="s">
        <v>177</v>
      </c>
      <c r="S330" s="65">
        <f>SUM(H330*0.0765)</f>
        <v>341.99784</v>
      </c>
      <c r="T330" s="109">
        <v>715.39</v>
      </c>
      <c r="U330" s="29" t="s">
        <v>150</v>
      </c>
      <c r="V330" s="82">
        <f>IF(S330="","",$P330*$S330)</f>
        <v>341.99784</v>
      </c>
      <c r="W330" s="83">
        <f>IF(T330="","",$P330*$T330)</f>
        <v>715.39</v>
      </c>
      <c r="X330" s="29" t="s">
        <v>150</v>
      </c>
      <c r="Y330" s="78" t="s">
        <v>6</v>
      </c>
      <c r="Z330" s="10"/>
      <c r="AA330" s="31"/>
    </row>
    <row r="331" spans="1:27" s="7" customFormat="1" ht="33" customHeight="1" x14ac:dyDescent="0.2">
      <c r="A331" s="8"/>
      <c r="B331" s="4"/>
      <c r="C331" s="4"/>
      <c r="D331" s="9" t="s">
        <v>153</v>
      </c>
      <c r="E331" s="9" t="s">
        <v>283</v>
      </c>
      <c r="F331" s="59">
        <v>43993</v>
      </c>
      <c r="G331" s="66">
        <v>80</v>
      </c>
      <c r="H331" s="53">
        <v>4470.5600000000004</v>
      </c>
      <c r="I331" s="53">
        <v>0</v>
      </c>
      <c r="J331" s="63">
        <v>0</v>
      </c>
      <c r="K331" s="31" t="s">
        <v>141</v>
      </c>
      <c r="L331" s="66">
        <v>16</v>
      </c>
      <c r="M331" s="64">
        <v>894.24</v>
      </c>
      <c r="N331" s="68"/>
      <c r="O331" s="69"/>
      <c r="P331" s="81">
        <f>SUM(M331+O331)/(H331+J331)</f>
        <v>0.20002863175977953</v>
      </c>
      <c r="Q331" s="32" t="s">
        <v>205</v>
      </c>
      <c r="R331" s="31" t="s">
        <v>178</v>
      </c>
      <c r="S331" s="65">
        <f>SUM(H331*0.0765)</f>
        <v>341.99784</v>
      </c>
      <c r="T331" s="109">
        <v>143.08000000000001</v>
      </c>
      <c r="U331" s="29" t="s">
        <v>150</v>
      </c>
      <c r="V331" s="82">
        <f>IF(S331="","",$P331*$S331)</f>
        <v>68.409359999999992</v>
      </c>
      <c r="W331" s="83">
        <f>IF(T331="","",$P331*$T331)</f>
        <v>28.620096632189256</v>
      </c>
      <c r="X331" s="29" t="s">
        <v>150</v>
      </c>
      <c r="Y331" s="78" t="s">
        <v>6</v>
      </c>
      <c r="Z331" s="10"/>
      <c r="AA331" s="31"/>
    </row>
    <row r="332" spans="1:27" s="7" customFormat="1" ht="33" customHeight="1" x14ac:dyDescent="0.2">
      <c r="A332" s="8"/>
      <c r="B332" s="4"/>
      <c r="C332" s="4"/>
      <c r="D332" s="88" t="s">
        <v>59</v>
      </c>
      <c r="E332" s="88" t="s">
        <v>40</v>
      </c>
      <c r="F332" s="59">
        <v>44063</v>
      </c>
      <c r="G332" s="66">
        <v>63</v>
      </c>
      <c r="H332" s="53">
        <v>3660.83</v>
      </c>
      <c r="I332" s="53"/>
      <c r="J332" s="63"/>
      <c r="K332" s="31" t="s">
        <v>141</v>
      </c>
      <c r="L332" s="66">
        <v>21</v>
      </c>
      <c r="M332" s="64">
        <v>1220.31</v>
      </c>
      <c r="N332" s="68">
        <v>0</v>
      </c>
      <c r="O332" s="69">
        <v>0</v>
      </c>
      <c r="P332" s="81">
        <f>SUM(M332+O332)/(H332+J332)</f>
        <v>0.33334243873657066</v>
      </c>
      <c r="Q332" s="32" t="s">
        <v>41</v>
      </c>
      <c r="R332" s="31" t="s">
        <v>149</v>
      </c>
      <c r="S332" s="65">
        <f>SUM(H332*0.0765)</f>
        <v>280.053495</v>
      </c>
      <c r="T332" s="109">
        <v>260.33</v>
      </c>
      <c r="U332" s="29" t="s">
        <v>150</v>
      </c>
      <c r="V332" s="82">
        <f>IF(S332="","",$P332*$S332)</f>
        <v>93.353714999999994</v>
      </c>
      <c r="W332" s="83">
        <f>IF(T332="","",$P332*$T332)</f>
        <v>86.779037076291431</v>
      </c>
      <c r="X332" s="29" t="s">
        <v>150</v>
      </c>
      <c r="Y332" s="78"/>
      <c r="Z332" s="10"/>
      <c r="AA332" s="31"/>
    </row>
    <row r="333" spans="1:27" s="7" customFormat="1" ht="33" customHeight="1" x14ac:dyDescent="0.2">
      <c r="A333" s="8"/>
      <c r="B333" s="4"/>
      <c r="C333" s="4"/>
      <c r="D333" s="88" t="s">
        <v>59</v>
      </c>
      <c r="E333" s="88" t="s">
        <v>40</v>
      </c>
      <c r="F333" s="59">
        <v>44077</v>
      </c>
      <c r="G333" s="66">
        <v>42</v>
      </c>
      <c r="H333" s="53">
        <v>2695.55</v>
      </c>
      <c r="I333" s="53"/>
      <c r="J333" s="63"/>
      <c r="K333" s="31" t="s">
        <v>141</v>
      </c>
      <c r="L333" s="66">
        <v>7</v>
      </c>
      <c r="M333" s="64">
        <v>449.26</v>
      </c>
      <c r="N333" s="68">
        <v>0</v>
      </c>
      <c r="O333" s="69">
        <v>0</v>
      </c>
      <c r="P333" s="81">
        <f>SUM(M333+O333)/(H333+J333)</f>
        <v>0.16666728496967223</v>
      </c>
      <c r="Q333" s="32" t="s">
        <v>41</v>
      </c>
      <c r="R333" s="31" t="s">
        <v>149</v>
      </c>
      <c r="S333" s="65">
        <f>SUM(H333*0.0765)</f>
        <v>206.209575</v>
      </c>
      <c r="T333" s="109">
        <v>65.08</v>
      </c>
      <c r="U333" s="29" t="s">
        <v>150</v>
      </c>
      <c r="V333" s="82">
        <f>IF(S333="","",$P333*$S333)</f>
        <v>34.368389999999998</v>
      </c>
      <c r="W333" s="83">
        <f>IF(T333="","",$P333*$T333)</f>
        <v>10.846706905826268</v>
      </c>
      <c r="X333" s="29" t="s">
        <v>150</v>
      </c>
      <c r="Y333" s="78"/>
      <c r="Z333" s="10"/>
      <c r="AA333" s="31"/>
    </row>
    <row r="334" spans="1:27" s="7" customFormat="1" ht="33" customHeight="1" x14ac:dyDescent="0.2">
      <c r="A334" s="8"/>
      <c r="B334" s="4"/>
      <c r="C334" s="4"/>
      <c r="D334" s="9" t="s">
        <v>58</v>
      </c>
      <c r="E334" s="9" t="s">
        <v>40</v>
      </c>
      <c r="F334" s="59">
        <v>44063</v>
      </c>
      <c r="G334" s="66">
        <v>70</v>
      </c>
      <c r="H334" s="53">
        <v>3312.14</v>
      </c>
      <c r="I334" s="53">
        <v>7.5</v>
      </c>
      <c r="J334" s="63">
        <v>429.94</v>
      </c>
      <c r="K334" s="31" t="s">
        <v>141</v>
      </c>
      <c r="L334" s="66">
        <v>21</v>
      </c>
      <c r="M334" s="64">
        <v>993.72</v>
      </c>
      <c r="N334" s="68">
        <v>0</v>
      </c>
      <c r="O334" s="69">
        <v>0</v>
      </c>
      <c r="P334" s="81">
        <f>SUM(M334+O334)/(H334+J334)</f>
        <v>0.26555284761416115</v>
      </c>
      <c r="Q334" s="32" t="s">
        <v>41</v>
      </c>
      <c r="R334" s="31" t="s">
        <v>149</v>
      </c>
      <c r="S334" s="65">
        <f>SUM(H334*0.0765)</f>
        <v>253.37870999999998</v>
      </c>
      <c r="T334" s="109">
        <v>447.93</v>
      </c>
      <c r="U334" s="29" t="s">
        <v>150</v>
      </c>
      <c r="V334" s="82">
        <f>IF(S334="","",$P334*$S334)</f>
        <v>67.285437965302719</v>
      </c>
      <c r="W334" s="83">
        <f>IF(T334="","",$P334*$T334)</f>
        <v>118.9490870318112</v>
      </c>
      <c r="X334" s="29" t="s">
        <v>150</v>
      </c>
      <c r="Y334" s="78"/>
      <c r="Z334" s="10"/>
      <c r="AA334" s="31"/>
    </row>
    <row r="335" spans="1:27" s="7" customFormat="1" ht="33" customHeight="1" x14ac:dyDescent="0.2">
      <c r="A335" s="8"/>
      <c r="B335" s="4"/>
      <c r="C335" s="4"/>
      <c r="D335" s="9" t="s">
        <v>58</v>
      </c>
      <c r="E335" s="9" t="s">
        <v>40</v>
      </c>
      <c r="F335" s="59">
        <v>44077</v>
      </c>
      <c r="G335" s="66">
        <v>70</v>
      </c>
      <c r="H335" s="53">
        <v>3312.14</v>
      </c>
      <c r="I335" s="53">
        <v>9</v>
      </c>
      <c r="J335" s="63">
        <v>442.22</v>
      </c>
      <c r="K335" s="31" t="s">
        <v>141</v>
      </c>
      <c r="L335" s="66">
        <v>7</v>
      </c>
      <c r="M335" s="64">
        <v>331.24</v>
      </c>
      <c r="N335" s="68">
        <v>0</v>
      </c>
      <c r="O335" s="69">
        <v>0</v>
      </c>
      <c r="P335" s="81">
        <f>SUM(M335+O335)/(H335+J335)</f>
        <v>8.8228086811067669E-2</v>
      </c>
      <c r="Q335" s="32" t="s">
        <v>41</v>
      </c>
      <c r="R335" s="31" t="s">
        <v>149</v>
      </c>
      <c r="S335" s="65">
        <f>SUM(H335*0.0765)</f>
        <v>253.37870999999998</v>
      </c>
      <c r="T335" s="69">
        <v>149.31</v>
      </c>
      <c r="U335" s="29" t="s">
        <v>150</v>
      </c>
      <c r="V335" s="82">
        <f>IF(S335="","",$P335*$S335)</f>
        <v>22.355118821956339</v>
      </c>
      <c r="W335" s="83">
        <f>IF(T335="","",$P335*$T335)</f>
        <v>13.173335641760513</v>
      </c>
      <c r="X335" s="29" t="s">
        <v>150</v>
      </c>
      <c r="Y335" s="78"/>
      <c r="Z335" s="10"/>
      <c r="AA335" s="31"/>
    </row>
    <row r="336" spans="1:27" s="7" customFormat="1" ht="33" customHeight="1" x14ac:dyDescent="0.2">
      <c r="A336" s="8"/>
      <c r="B336" s="4"/>
      <c r="C336" s="4"/>
      <c r="D336" s="9" t="s">
        <v>56</v>
      </c>
      <c r="E336" s="9" t="s">
        <v>40</v>
      </c>
      <c r="F336" s="59">
        <v>44063</v>
      </c>
      <c r="G336" s="66">
        <v>68</v>
      </c>
      <c r="H336" s="53">
        <v>1230.29</v>
      </c>
      <c r="I336" s="53"/>
      <c r="J336" s="63"/>
      <c r="K336" s="31" t="s">
        <v>141</v>
      </c>
      <c r="L336" s="66">
        <v>21</v>
      </c>
      <c r="M336" s="53">
        <v>380.1</v>
      </c>
      <c r="N336" s="68">
        <v>0</v>
      </c>
      <c r="O336" s="69">
        <v>0</v>
      </c>
      <c r="P336" s="81">
        <f>SUM(M336+O336)/(H336+J336)</f>
        <v>0.30895154800900604</v>
      </c>
      <c r="Q336" s="32" t="s">
        <v>57</v>
      </c>
      <c r="R336" s="31" t="s">
        <v>149</v>
      </c>
      <c r="S336" s="65">
        <f>SUM(H336*0.0765)</f>
        <v>94.117184999999992</v>
      </c>
      <c r="T336" s="69">
        <v>60.82</v>
      </c>
      <c r="U336" s="29" t="s">
        <v>150</v>
      </c>
      <c r="V336" s="82">
        <f>IF(S336="","",$P336*$S336)</f>
        <v>29.077650000000002</v>
      </c>
      <c r="W336" s="83">
        <f>IF(T336="","",$P336*$T336)</f>
        <v>18.790433149907749</v>
      </c>
      <c r="X336" s="29" t="s">
        <v>150</v>
      </c>
      <c r="Y336" s="78"/>
      <c r="Z336" s="10"/>
      <c r="AA336" s="31"/>
    </row>
    <row r="337" spans="1:27" s="7" customFormat="1" ht="33" customHeight="1" x14ac:dyDescent="0.2">
      <c r="A337" s="8"/>
      <c r="B337" s="4"/>
      <c r="C337" s="4"/>
      <c r="D337" s="9" t="s">
        <v>56</v>
      </c>
      <c r="E337" s="9" t="s">
        <v>40</v>
      </c>
      <c r="F337" s="59">
        <v>44077</v>
      </c>
      <c r="G337" s="66">
        <v>70</v>
      </c>
      <c r="H337" s="53">
        <v>1266.51</v>
      </c>
      <c r="I337" s="53"/>
      <c r="J337" s="63"/>
      <c r="K337" s="31" t="s">
        <v>141</v>
      </c>
      <c r="L337" s="66">
        <v>42</v>
      </c>
      <c r="M337" s="53">
        <v>1266.51</v>
      </c>
      <c r="N337" s="68">
        <v>0</v>
      </c>
      <c r="O337" s="69">
        <v>0</v>
      </c>
      <c r="P337" s="81">
        <f>SUM(M337+O337)/(H337+J337)</f>
        <v>1</v>
      </c>
      <c r="Q337" s="32" t="s">
        <v>57</v>
      </c>
      <c r="R337" s="31" t="s">
        <v>149</v>
      </c>
      <c r="S337" s="65">
        <f>SUM(H337*0.0765)</f>
        <v>96.888014999999996</v>
      </c>
      <c r="T337" s="69">
        <v>121.63</v>
      </c>
      <c r="U337" s="29" t="s">
        <v>150</v>
      </c>
      <c r="V337" s="82">
        <f>IF(S337="","",$P337*$S337)</f>
        <v>96.888014999999996</v>
      </c>
      <c r="W337" s="83">
        <f>IF(T337="","",$P337*$T337)</f>
        <v>121.63</v>
      </c>
      <c r="X337" s="29" t="s">
        <v>150</v>
      </c>
      <c r="Y337" s="78"/>
      <c r="Z337" s="10"/>
      <c r="AA337" s="31"/>
    </row>
    <row r="338" spans="1:27" s="7" customFormat="1" ht="33" customHeight="1" x14ac:dyDescent="0.2">
      <c r="A338" s="8"/>
      <c r="B338" s="4"/>
      <c r="C338" s="4"/>
      <c r="D338" s="9" t="s">
        <v>39</v>
      </c>
      <c r="E338" s="9" t="s">
        <v>40</v>
      </c>
      <c r="F338" s="59">
        <v>44063</v>
      </c>
      <c r="G338" s="66">
        <v>28</v>
      </c>
      <c r="H338" s="53">
        <v>904.96</v>
      </c>
      <c r="I338" s="53">
        <v>0</v>
      </c>
      <c r="J338" s="63">
        <v>0</v>
      </c>
      <c r="K338" s="31" t="s">
        <v>141</v>
      </c>
      <c r="L338" s="66">
        <v>7</v>
      </c>
      <c r="M338" s="53">
        <v>226.24</v>
      </c>
      <c r="N338" s="68">
        <v>0</v>
      </c>
      <c r="O338" s="69">
        <v>0</v>
      </c>
      <c r="P338" s="81">
        <f>SUM(M338+O338)/(H338+J338)</f>
        <v>0.25</v>
      </c>
      <c r="Q338" s="32" t="s">
        <v>41</v>
      </c>
      <c r="R338" s="31" t="s">
        <v>149</v>
      </c>
      <c r="S338" s="65">
        <f>SUM(H338*0.0765)</f>
        <v>69.229439999999997</v>
      </c>
      <c r="T338" s="69">
        <v>36.200000000000003</v>
      </c>
      <c r="U338" s="29" t="s">
        <v>150</v>
      </c>
      <c r="V338" s="82">
        <f>IF(S338="","",$P338*$S338)</f>
        <v>17.307359999999999</v>
      </c>
      <c r="W338" s="83">
        <f>IF(T338="","",$P338*$T338)</f>
        <v>9.0500000000000007</v>
      </c>
      <c r="X338" s="29" t="s">
        <v>150</v>
      </c>
      <c r="Y338" s="78" t="s">
        <v>6</v>
      </c>
      <c r="Z338" s="10"/>
      <c r="AA338" s="31"/>
    </row>
    <row r="339" spans="1:27" s="7" customFormat="1" ht="33" customHeight="1" x14ac:dyDescent="0.2">
      <c r="A339" s="8"/>
      <c r="B339" s="4"/>
      <c r="C339" s="4"/>
      <c r="D339" s="88" t="s">
        <v>67</v>
      </c>
      <c r="E339" s="88" t="s">
        <v>40</v>
      </c>
      <c r="F339" s="59">
        <v>43937</v>
      </c>
      <c r="G339" s="66">
        <v>70</v>
      </c>
      <c r="H339" s="53">
        <v>947.49</v>
      </c>
      <c r="I339" s="53"/>
      <c r="J339" s="63"/>
      <c r="K339" s="31" t="s">
        <v>141</v>
      </c>
      <c r="L339" s="66">
        <v>35</v>
      </c>
      <c r="M339" s="53">
        <v>423.06</v>
      </c>
      <c r="N339" s="68">
        <v>0</v>
      </c>
      <c r="O339" s="69">
        <v>0</v>
      </c>
      <c r="P339" s="81">
        <f>SUM(M339+O339)/(H339+J339)</f>
        <v>0.44650603172592851</v>
      </c>
      <c r="Q339" s="90" t="s">
        <v>124</v>
      </c>
      <c r="R339" s="31" t="s">
        <v>149</v>
      </c>
      <c r="S339" s="65">
        <f>SUM(H339*0.0765)</f>
        <v>72.482984999999999</v>
      </c>
      <c r="T339" s="69">
        <v>1151.5999999999999</v>
      </c>
      <c r="U339" s="29" t="s">
        <v>150</v>
      </c>
      <c r="V339" s="82">
        <f>IF(S339="","",$P339*$S339)</f>
        <v>32.364089999999997</v>
      </c>
      <c r="W339" s="83">
        <f>IF(T339="","",$P339*$T339)</f>
        <v>514.19634613557923</v>
      </c>
      <c r="X339" s="29" t="s">
        <v>150</v>
      </c>
      <c r="Y339" s="78" t="s">
        <v>6</v>
      </c>
      <c r="Z339" s="10"/>
      <c r="AA339" s="31"/>
    </row>
    <row r="340" spans="1:27" s="7" customFormat="1" ht="33" customHeight="1" x14ac:dyDescent="0.2">
      <c r="A340" s="8"/>
      <c r="B340" s="4"/>
      <c r="C340" s="4"/>
      <c r="D340" s="88" t="s">
        <v>67</v>
      </c>
      <c r="E340" s="88" t="s">
        <v>40</v>
      </c>
      <c r="F340" s="59">
        <v>43951</v>
      </c>
      <c r="G340" s="66">
        <v>70</v>
      </c>
      <c r="H340" s="53">
        <v>1032.46</v>
      </c>
      <c r="I340" s="53"/>
      <c r="J340" s="63"/>
      <c r="K340" s="31" t="s">
        <v>141</v>
      </c>
      <c r="L340" s="66">
        <v>42</v>
      </c>
      <c r="M340" s="53">
        <v>507.67</v>
      </c>
      <c r="N340" s="68">
        <v>0</v>
      </c>
      <c r="O340" s="69">
        <v>0</v>
      </c>
      <c r="P340" s="81">
        <f>SUM(M340+O340)/(H340+J340)</f>
        <v>0.49170912190302773</v>
      </c>
      <c r="Q340" s="90" t="s">
        <v>124</v>
      </c>
      <c r="R340" s="31" t="s">
        <v>149</v>
      </c>
      <c r="S340" s="65">
        <f>SUM(H340*0.0765)</f>
        <v>78.983190000000008</v>
      </c>
      <c r="T340" s="69">
        <v>863.7</v>
      </c>
      <c r="U340" s="29" t="s">
        <v>150</v>
      </c>
      <c r="V340" s="82">
        <f>IF(S340="","",$P340*$S340)</f>
        <v>38.836755000000004</v>
      </c>
      <c r="W340" s="83">
        <f>IF(T340="","",$P340*$T340)</f>
        <v>424.6891685876451</v>
      </c>
      <c r="X340" s="29" t="s">
        <v>150</v>
      </c>
      <c r="Y340" s="78" t="s">
        <v>6</v>
      </c>
      <c r="Z340" s="10"/>
      <c r="AA340" s="31"/>
    </row>
    <row r="341" spans="1:27" s="7" customFormat="1" ht="33" customHeight="1" x14ac:dyDescent="0.2">
      <c r="A341" s="8"/>
      <c r="B341" s="4"/>
      <c r="C341" s="4"/>
      <c r="D341" s="88" t="s">
        <v>67</v>
      </c>
      <c r="E341" s="88" t="s">
        <v>40</v>
      </c>
      <c r="F341" s="59">
        <v>43965</v>
      </c>
      <c r="G341" s="66">
        <v>70</v>
      </c>
      <c r="H341" s="53">
        <v>989.98</v>
      </c>
      <c r="I341" s="53"/>
      <c r="J341" s="63"/>
      <c r="K341" s="31" t="s">
        <v>141</v>
      </c>
      <c r="L341" s="66">
        <v>49</v>
      </c>
      <c r="M341" s="53">
        <v>592.28</v>
      </c>
      <c r="N341" s="68">
        <v>0</v>
      </c>
      <c r="O341" s="69">
        <v>0</v>
      </c>
      <c r="P341" s="81">
        <f>SUM(M341+O341)/(H341+J341)</f>
        <v>0.59827471262045695</v>
      </c>
      <c r="Q341" s="90" t="s">
        <v>124</v>
      </c>
      <c r="R341" s="31" t="s">
        <v>149</v>
      </c>
      <c r="S341" s="65">
        <f>SUM(H341*0.0765)</f>
        <v>75.733469999999997</v>
      </c>
      <c r="T341" s="69">
        <v>1007.65</v>
      </c>
      <c r="U341" s="29" t="s">
        <v>150</v>
      </c>
      <c r="V341" s="82">
        <f>IF(S341="","",$P341*$S341)</f>
        <v>45.309419999999996</v>
      </c>
      <c r="W341" s="83">
        <f>IF(T341="","",$P341*$T341)</f>
        <v>602.85151417200348</v>
      </c>
      <c r="X341" s="29" t="s">
        <v>150</v>
      </c>
      <c r="Y341" s="78" t="s">
        <v>6</v>
      </c>
      <c r="Z341" s="10"/>
      <c r="AA341" s="31"/>
    </row>
    <row r="342" spans="1:27" s="7" customFormat="1" ht="33" customHeight="1" x14ac:dyDescent="0.2">
      <c r="A342" s="8"/>
      <c r="B342" s="4"/>
      <c r="C342" s="4"/>
      <c r="D342" s="88" t="s">
        <v>67</v>
      </c>
      <c r="E342" s="88" t="s">
        <v>40</v>
      </c>
      <c r="F342" s="59">
        <v>43979</v>
      </c>
      <c r="G342" s="66">
        <v>70</v>
      </c>
      <c r="H342" s="53">
        <v>1032.46</v>
      </c>
      <c r="I342" s="53"/>
      <c r="J342" s="63"/>
      <c r="K342" s="31" t="s">
        <v>141</v>
      </c>
      <c r="L342" s="66">
        <v>42</v>
      </c>
      <c r="M342" s="53">
        <v>507.67</v>
      </c>
      <c r="N342" s="68">
        <v>0</v>
      </c>
      <c r="O342" s="69">
        <v>0</v>
      </c>
      <c r="P342" s="81">
        <f>SUM(M342+O342)/(H342+J342)</f>
        <v>0.49170912190302773</v>
      </c>
      <c r="Q342" s="90" t="s">
        <v>124</v>
      </c>
      <c r="R342" s="31" t="s">
        <v>149</v>
      </c>
      <c r="S342" s="65">
        <f>SUM(H342*0.0765)</f>
        <v>78.983190000000008</v>
      </c>
      <c r="T342" s="69">
        <v>863.7</v>
      </c>
      <c r="U342" s="29" t="s">
        <v>150</v>
      </c>
      <c r="V342" s="82">
        <f>IF(S342="","",$P342*$S342)</f>
        <v>38.836755000000004</v>
      </c>
      <c r="W342" s="83">
        <f>IF(T342="","",$P342*$T342)</f>
        <v>424.6891685876451</v>
      </c>
      <c r="X342" s="29" t="s">
        <v>150</v>
      </c>
      <c r="Y342" s="78" t="s">
        <v>6</v>
      </c>
      <c r="Z342" s="10"/>
      <c r="AA342" s="31"/>
    </row>
    <row r="343" spans="1:27" s="7" customFormat="1" ht="33" customHeight="1" x14ac:dyDescent="0.2">
      <c r="A343" s="8"/>
      <c r="B343" s="4"/>
      <c r="C343" s="4"/>
      <c r="D343" s="88" t="s">
        <v>67</v>
      </c>
      <c r="E343" s="88" t="s">
        <v>40</v>
      </c>
      <c r="F343" s="59">
        <v>43993</v>
      </c>
      <c r="G343" s="66">
        <v>70</v>
      </c>
      <c r="H343" s="53">
        <v>947.49</v>
      </c>
      <c r="I343" s="53"/>
      <c r="J343" s="63"/>
      <c r="K343" s="31" t="s">
        <v>141</v>
      </c>
      <c r="L343" s="66">
        <v>56</v>
      </c>
      <c r="M343" s="53">
        <v>676.89</v>
      </c>
      <c r="N343" s="68">
        <v>0</v>
      </c>
      <c r="O343" s="69">
        <v>0</v>
      </c>
      <c r="P343" s="81">
        <f>SUM(M343+O343)/(H343+J343)</f>
        <v>0.7144033182408257</v>
      </c>
      <c r="Q343" s="90" t="s">
        <v>124</v>
      </c>
      <c r="R343" s="31" t="s">
        <v>149</v>
      </c>
      <c r="S343" s="65">
        <f>SUM(H343*0.0765)</f>
        <v>72.482984999999999</v>
      </c>
      <c r="T343" s="69">
        <v>1151.5999999999999</v>
      </c>
      <c r="U343" s="29" t="s">
        <v>150</v>
      </c>
      <c r="V343" s="82">
        <f>IF(S343="","",$P343*$S343)</f>
        <v>51.782084999999995</v>
      </c>
      <c r="W343" s="83">
        <f>IF(T343="","",$P343*$T343)</f>
        <v>822.70686128613477</v>
      </c>
      <c r="X343" s="29" t="s">
        <v>150</v>
      </c>
      <c r="Y343" s="78" t="s">
        <v>6</v>
      </c>
      <c r="Z343" s="10"/>
      <c r="AA343" s="31"/>
    </row>
    <row r="344" spans="1:27" s="7" customFormat="1" ht="33" customHeight="1" x14ac:dyDescent="0.2">
      <c r="A344" s="8"/>
      <c r="B344" s="4"/>
      <c r="C344" s="4"/>
      <c r="D344" s="88" t="s">
        <v>67</v>
      </c>
      <c r="E344" s="88" t="s">
        <v>40</v>
      </c>
      <c r="F344" s="59">
        <v>44007</v>
      </c>
      <c r="G344" s="66">
        <v>70</v>
      </c>
      <c r="H344" s="53">
        <v>1032.46</v>
      </c>
      <c r="I344" s="53"/>
      <c r="J344" s="63"/>
      <c r="K344" s="31" t="s">
        <v>141</v>
      </c>
      <c r="L344" s="66">
        <v>42</v>
      </c>
      <c r="M344" s="53">
        <v>507.67</v>
      </c>
      <c r="N344" s="68">
        <v>0</v>
      </c>
      <c r="O344" s="69">
        <v>0</v>
      </c>
      <c r="P344" s="81">
        <f>SUM(M344+O344)/(H344+J344)</f>
        <v>0.49170912190302773</v>
      </c>
      <c r="Q344" s="90" t="s">
        <v>124</v>
      </c>
      <c r="R344" s="31" t="s">
        <v>149</v>
      </c>
      <c r="S344" s="65">
        <f>SUM(H344*0.0765)</f>
        <v>78.983190000000008</v>
      </c>
      <c r="T344" s="69">
        <v>863.7</v>
      </c>
      <c r="U344" s="29" t="s">
        <v>150</v>
      </c>
      <c r="V344" s="82">
        <f>IF(S344="","",$P344*$S344)</f>
        <v>38.836755000000004</v>
      </c>
      <c r="W344" s="83">
        <f>IF(T344="","",$P344*$T344)</f>
        <v>424.6891685876451</v>
      </c>
      <c r="X344" s="29" t="s">
        <v>150</v>
      </c>
      <c r="Y344" s="78" t="s">
        <v>6</v>
      </c>
      <c r="Z344" s="10"/>
      <c r="AA344" s="31"/>
    </row>
    <row r="345" spans="1:27" s="7" customFormat="1" ht="33" customHeight="1" x14ac:dyDescent="0.2">
      <c r="A345" s="8"/>
      <c r="B345" s="4"/>
      <c r="C345" s="4"/>
      <c r="D345" s="88" t="s">
        <v>67</v>
      </c>
      <c r="E345" s="88" t="s">
        <v>40</v>
      </c>
      <c r="F345" s="59">
        <v>44035</v>
      </c>
      <c r="G345" s="66">
        <v>70</v>
      </c>
      <c r="H345" s="53">
        <v>1074.94</v>
      </c>
      <c r="I345" s="53"/>
      <c r="J345" s="63"/>
      <c r="K345" s="31" t="s">
        <v>141</v>
      </c>
      <c r="L345" s="66">
        <v>77</v>
      </c>
      <c r="M345" s="53">
        <v>930.72</v>
      </c>
      <c r="N345" s="68">
        <v>0</v>
      </c>
      <c r="O345" s="69">
        <v>0</v>
      </c>
      <c r="P345" s="81">
        <f>SUM(M345+O345)/(H345+J345)</f>
        <v>0.86583437215100378</v>
      </c>
      <c r="Q345" s="90" t="s">
        <v>124</v>
      </c>
      <c r="R345" s="31" t="s">
        <v>149</v>
      </c>
      <c r="S345" s="65">
        <f>SUM(H345*0.0765)</f>
        <v>82.232910000000004</v>
      </c>
      <c r="T345" s="69">
        <v>1583.45</v>
      </c>
      <c r="U345" s="29" t="s">
        <v>150</v>
      </c>
      <c r="V345" s="82">
        <f>IF(S345="","",$P345*$S345)</f>
        <v>71.20008</v>
      </c>
      <c r="W345" s="83">
        <f>IF(T345="","",$P345*$T345)</f>
        <v>1371.0054365825069</v>
      </c>
      <c r="X345" s="29" t="s">
        <v>150</v>
      </c>
      <c r="Y345" s="78" t="s">
        <v>6</v>
      </c>
      <c r="Z345" s="10"/>
      <c r="AA345" s="31"/>
    </row>
    <row r="346" spans="1:27" s="7" customFormat="1" ht="33" customHeight="1" x14ac:dyDescent="0.2">
      <c r="A346" s="8"/>
      <c r="B346" s="4"/>
      <c r="C346" s="4"/>
      <c r="D346" s="88" t="s">
        <v>67</v>
      </c>
      <c r="E346" s="88" t="s">
        <v>40</v>
      </c>
      <c r="F346" s="59">
        <v>44063</v>
      </c>
      <c r="G346" s="66">
        <v>70</v>
      </c>
      <c r="H346" s="53">
        <v>1268.81</v>
      </c>
      <c r="I346" s="53"/>
      <c r="J346" s="63"/>
      <c r="K346" s="31" t="s">
        <v>141</v>
      </c>
      <c r="L346" s="66">
        <v>35</v>
      </c>
      <c r="M346" s="53">
        <v>423.06</v>
      </c>
      <c r="N346" s="68">
        <v>0</v>
      </c>
      <c r="O346" s="69">
        <v>0</v>
      </c>
      <c r="P346" s="81">
        <f>SUM(M346+O346)/(H346+J346)</f>
        <v>0.33343053727508454</v>
      </c>
      <c r="Q346" s="90" t="s">
        <v>124</v>
      </c>
      <c r="R346" s="31" t="s">
        <v>149</v>
      </c>
      <c r="S346" s="65">
        <f>SUM(H346*0.0765)</f>
        <v>97.063964999999996</v>
      </c>
      <c r="T346" s="69">
        <v>719.75</v>
      </c>
      <c r="U346" s="29" t="s">
        <v>150</v>
      </c>
      <c r="V346" s="82">
        <f>IF(S346="","",$P346*$S346)</f>
        <v>32.364089999999997</v>
      </c>
      <c r="W346" s="83">
        <f>IF(T346="","",$P346*$T346)</f>
        <v>239.9866292037421</v>
      </c>
      <c r="X346" s="29" t="s">
        <v>150</v>
      </c>
      <c r="Y346" s="78" t="s">
        <v>6</v>
      </c>
      <c r="Z346" s="10"/>
      <c r="AA346" s="31"/>
    </row>
    <row r="347" spans="1:27" s="7" customFormat="1" ht="33" customHeight="1" x14ac:dyDescent="0.2">
      <c r="A347" s="8"/>
      <c r="B347" s="4"/>
      <c r="C347" s="4"/>
      <c r="D347" s="88" t="s">
        <v>67</v>
      </c>
      <c r="E347" s="88" t="s">
        <v>40</v>
      </c>
      <c r="F347" s="59">
        <v>44077</v>
      </c>
      <c r="G347" s="66">
        <v>70</v>
      </c>
      <c r="H347" s="53">
        <v>1317.61</v>
      </c>
      <c r="I347" s="53"/>
      <c r="J347" s="63"/>
      <c r="K347" s="31" t="s">
        <v>141</v>
      </c>
      <c r="L347" s="66">
        <v>7</v>
      </c>
      <c r="M347" s="53">
        <v>84.61</v>
      </c>
      <c r="N347" s="68">
        <v>0</v>
      </c>
      <c r="O347" s="69">
        <v>0</v>
      </c>
      <c r="P347" s="81">
        <f>SUM(M347+O347)/(H347+J347)</f>
        <v>6.4214752468484612E-2</v>
      </c>
      <c r="Q347" s="90" t="s">
        <v>124</v>
      </c>
      <c r="R347" s="31" t="s">
        <v>149</v>
      </c>
      <c r="S347" s="65">
        <f>SUM(H347*0.0765)</f>
        <v>100.79716499999999</v>
      </c>
      <c r="T347" s="69">
        <v>143.94999999999999</v>
      </c>
      <c r="U347" s="29" t="s">
        <v>150</v>
      </c>
      <c r="V347" s="82">
        <f>IF(S347="","",$P347*$S347)</f>
        <v>6.4726650000000001</v>
      </c>
      <c r="W347" s="83">
        <f>IF(T347="","",$P347*$T347)</f>
        <v>9.2437136178383597</v>
      </c>
      <c r="X347" s="29" t="s">
        <v>150</v>
      </c>
      <c r="Y347" s="78" t="s">
        <v>6</v>
      </c>
      <c r="Z347" s="10"/>
      <c r="AA347" s="31"/>
    </row>
    <row r="348" spans="1:27" s="7" customFormat="1" ht="33" customHeight="1" x14ac:dyDescent="0.2">
      <c r="A348" s="8"/>
      <c r="B348" s="4"/>
      <c r="C348" s="4"/>
      <c r="D348" s="88" t="s">
        <v>67</v>
      </c>
      <c r="E348" s="88" t="s">
        <v>40</v>
      </c>
      <c r="F348" s="59">
        <v>44091</v>
      </c>
      <c r="G348" s="66">
        <v>70</v>
      </c>
      <c r="H348" s="53">
        <v>1317.61</v>
      </c>
      <c r="I348" s="53"/>
      <c r="J348" s="63"/>
      <c r="K348" s="31" t="s">
        <v>141</v>
      </c>
      <c r="L348" s="66">
        <v>28</v>
      </c>
      <c r="M348" s="53">
        <v>338.45</v>
      </c>
      <c r="N348" s="53">
        <v>0</v>
      </c>
      <c r="O348" s="63">
        <v>0</v>
      </c>
      <c r="P348" s="81">
        <f>SUM(M348+O348)/(H348+J348)</f>
        <v>0.25686659937310741</v>
      </c>
      <c r="Q348" s="90" t="s">
        <v>124</v>
      </c>
      <c r="R348" s="31" t="s">
        <v>149</v>
      </c>
      <c r="S348" s="65">
        <f>SUM(H348*0.0765)</f>
        <v>100.79716499999999</v>
      </c>
      <c r="T348" s="69">
        <v>575.79999999999995</v>
      </c>
      <c r="U348" s="29" t="s">
        <v>150</v>
      </c>
      <c r="V348" s="82">
        <f>IF(S348="","",$P348*$S348)</f>
        <v>25.891425000000002</v>
      </c>
      <c r="W348" s="83">
        <f>IF(T348="","",$P348*$T348)</f>
        <v>147.90378791903524</v>
      </c>
      <c r="X348" s="29" t="s">
        <v>150</v>
      </c>
      <c r="Y348" s="78" t="s">
        <v>6</v>
      </c>
      <c r="Z348" s="10"/>
      <c r="AA348" s="31"/>
    </row>
    <row r="349" spans="1:27" s="7" customFormat="1" ht="33" customHeight="1" x14ac:dyDescent="0.2">
      <c r="A349" s="8"/>
      <c r="B349" s="4"/>
      <c r="C349" s="4"/>
      <c r="D349" s="9" t="s">
        <v>64</v>
      </c>
      <c r="E349" s="9" t="s">
        <v>65</v>
      </c>
      <c r="F349" s="59">
        <v>43937</v>
      </c>
      <c r="G349" s="66">
        <v>70</v>
      </c>
      <c r="H349" s="53">
        <v>2380.2600000000002</v>
      </c>
      <c r="I349" s="53"/>
      <c r="J349" s="63"/>
      <c r="K349" s="31" t="s">
        <v>141</v>
      </c>
      <c r="L349" s="66">
        <v>28</v>
      </c>
      <c r="M349" s="53">
        <v>1317.84</v>
      </c>
      <c r="N349" s="53">
        <v>0</v>
      </c>
      <c r="O349" s="63">
        <v>0</v>
      </c>
      <c r="P349" s="81">
        <f>SUM(M349+O349)/(H349+J349)</f>
        <v>0.55365380252577445</v>
      </c>
      <c r="Q349" s="32" t="s">
        <v>41</v>
      </c>
      <c r="R349" s="31" t="s">
        <v>149</v>
      </c>
      <c r="S349" s="65">
        <f>SUM(H349*0.0765)</f>
        <v>182.08989000000003</v>
      </c>
      <c r="T349" s="69">
        <v>444.53</v>
      </c>
      <c r="U349" s="29" t="s">
        <v>150</v>
      </c>
      <c r="V349" s="82">
        <f>IF(S349="","",$P349*$S349)</f>
        <v>100.81476000000001</v>
      </c>
      <c r="W349" s="83">
        <f>IF(T349="","",$P349*$T349)</f>
        <v>246.1157248367825</v>
      </c>
      <c r="X349" s="29" t="s">
        <v>150</v>
      </c>
      <c r="Y349" s="78"/>
      <c r="Z349" s="10"/>
      <c r="AA349" s="31"/>
    </row>
    <row r="350" spans="1:27" s="7" customFormat="1" ht="33" customHeight="1" x14ac:dyDescent="0.2">
      <c r="A350" s="8"/>
      <c r="B350" s="4"/>
      <c r="C350" s="4"/>
      <c r="D350" s="9" t="s">
        <v>64</v>
      </c>
      <c r="E350" s="9" t="s">
        <v>65</v>
      </c>
      <c r="F350" s="59">
        <v>43951</v>
      </c>
      <c r="G350" s="66">
        <v>63</v>
      </c>
      <c r="H350" s="53">
        <v>2142.23</v>
      </c>
      <c r="I350" s="53"/>
      <c r="J350" s="63"/>
      <c r="K350" s="31" t="s">
        <v>141</v>
      </c>
      <c r="L350" s="66">
        <v>42</v>
      </c>
      <c r="M350" s="53">
        <v>1456.56</v>
      </c>
      <c r="N350" s="53">
        <v>0</v>
      </c>
      <c r="O350" s="63">
        <v>0</v>
      </c>
      <c r="P350" s="81">
        <f>SUM(M350+O350)/(H350+J350)</f>
        <v>0.67992699196631545</v>
      </c>
      <c r="Q350" s="32" t="s">
        <v>41</v>
      </c>
      <c r="R350" s="31" t="s">
        <v>149</v>
      </c>
      <c r="S350" s="65">
        <f>SUM(H350*0.0765)</f>
        <v>163.880595</v>
      </c>
      <c r="T350" s="69">
        <v>666.8</v>
      </c>
      <c r="U350" s="29" t="s">
        <v>150</v>
      </c>
      <c r="V350" s="82">
        <f>IF(S350="","",$P350*$S350)</f>
        <v>111.42684</v>
      </c>
      <c r="W350" s="83">
        <f>IF(T350="","",$P350*$T350)</f>
        <v>453.37531824313913</v>
      </c>
      <c r="X350" s="29" t="s">
        <v>150</v>
      </c>
      <c r="Y350" s="78"/>
      <c r="Z350" s="10"/>
      <c r="AA350" s="31"/>
    </row>
    <row r="351" spans="1:27" s="7" customFormat="1" ht="33" customHeight="1" x14ac:dyDescent="0.2">
      <c r="A351" s="8"/>
      <c r="B351" s="4"/>
      <c r="C351" s="4"/>
      <c r="D351" s="9" t="s">
        <v>66</v>
      </c>
      <c r="E351" s="9" t="s">
        <v>65</v>
      </c>
      <c r="F351" s="59">
        <v>43951</v>
      </c>
      <c r="G351" s="66">
        <v>42</v>
      </c>
      <c r="H351" s="53">
        <v>756.94</v>
      </c>
      <c r="I351" s="53"/>
      <c r="J351" s="63"/>
      <c r="K351" s="31" t="s">
        <v>141</v>
      </c>
      <c r="L351" s="66">
        <v>28</v>
      </c>
      <c r="M351" s="53">
        <v>518.28</v>
      </c>
      <c r="N351" s="53">
        <v>0</v>
      </c>
      <c r="O351" s="63">
        <v>0</v>
      </c>
      <c r="P351" s="81">
        <f>SUM(M351+O351)/(H351+J351)</f>
        <v>0.68470420376780183</v>
      </c>
      <c r="Q351" s="32" t="s">
        <v>41</v>
      </c>
      <c r="R351" s="31" t="s">
        <v>149</v>
      </c>
      <c r="S351" s="65">
        <f>SUM(H351*0.0765)</f>
        <v>57.905910000000006</v>
      </c>
      <c r="T351" s="69">
        <v>577.52</v>
      </c>
      <c r="U351" s="29" t="s">
        <v>150</v>
      </c>
      <c r="V351" s="82">
        <f>IF(S351="","",$P351*$S351)</f>
        <v>39.648419999999994</v>
      </c>
      <c r="W351" s="83">
        <f>IF(T351="","",$P351*$T351)</f>
        <v>395.43037175998091</v>
      </c>
      <c r="X351" s="29" t="s">
        <v>150</v>
      </c>
      <c r="Y351" s="78" t="s">
        <v>6</v>
      </c>
      <c r="Z351" s="10"/>
      <c r="AA351" s="31"/>
    </row>
    <row r="352" spans="1:27" s="7" customFormat="1" ht="33" customHeight="1" x14ac:dyDescent="0.2">
      <c r="A352" s="8"/>
      <c r="B352" s="4"/>
      <c r="C352" s="4"/>
      <c r="D352" s="9" t="s">
        <v>66</v>
      </c>
      <c r="E352" s="9" t="s">
        <v>65</v>
      </c>
      <c r="F352" s="59">
        <v>43965</v>
      </c>
      <c r="G352" s="66">
        <v>98</v>
      </c>
      <c r="H352" s="53">
        <v>1766.2</v>
      </c>
      <c r="I352" s="53"/>
      <c r="J352" s="63"/>
      <c r="K352" s="31" t="s">
        <v>141</v>
      </c>
      <c r="L352" s="66">
        <v>42</v>
      </c>
      <c r="M352" s="53">
        <v>777.42</v>
      </c>
      <c r="N352" s="53">
        <v>0</v>
      </c>
      <c r="O352" s="63">
        <v>0</v>
      </c>
      <c r="P352" s="81">
        <f>SUM(M352+O352)/(H352+J352)</f>
        <v>0.44016532669006903</v>
      </c>
      <c r="Q352" s="32" t="s">
        <v>41</v>
      </c>
      <c r="R352" s="31" t="s">
        <v>149</v>
      </c>
      <c r="S352" s="65">
        <f>SUM(H352*0.0765)</f>
        <v>135.11430000000001</v>
      </c>
      <c r="T352" s="69">
        <v>866.27</v>
      </c>
      <c r="U352" s="29" t="s">
        <v>150</v>
      </c>
      <c r="V352" s="82">
        <f>IF(S352="","",$P352*$S352)</f>
        <v>59.472630000000002</v>
      </c>
      <c r="W352" s="83">
        <f>IF(T352="","",$P352*$T352)</f>
        <v>381.3020175518061</v>
      </c>
      <c r="X352" s="29" t="s">
        <v>150</v>
      </c>
      <c r="Y352" s="78" t="s">
        <v>6</v>
      </c>
      <c r="Z352" s="10"/>
      <c r="AA352" s="31"/>
    </row>
    <row r="353" spans="1:27" s="7" customFormat="1" ht="33" customHeight="1" x14ac:dyDescent="0.2">
      <c r="A353" s="8"/>
      <c r="B353" s="4"/>
      <c r="C353" s="4"/>
      <c r="D353" s="9"/>
      <c r="E353" s="9"/>
      <c r="F353" s="59"/>
      <c r="G353" s="66"/>
      <c r="H353" s="53"/>
      <c r="I353" s="53"/>
      <c r="J353" s="63"/>
      <c r="K353" s="31"/>
      <c r="L353" s="66"/>
      <c r="M353" s="53"/>
      <c r="N353" s="53"/>
      <c r="O353" s="63"/>
      <c r="P353" s="81" t="e">
        <f>SUM(M353+O353)/(H353+J353)</f>
        <v>#DIV/0!</v>
      </c>
      <c r="Q353" s="32"/>
      <c r="R353" s="31"/>
      <c r="S353" s="65"/>
      <c r="T353" s="69"/>
      <c r="U353" s="29"/>
      <c r="V353" s="82" t="str">
        <f>IF(S353="","",$P353*$S353)</f>
        <v/>
      </c>
      <c r="W353" s="83" t="str">
        <f>IF(T353="","",$P353*$T353)</f>
        <v/>
      </c>
      <c r="X353" s="29"/>
      <c r="Y353" s="78" t="s">
        <v>6</v>
      </c>
      <c r="Z353" s="10"/>
      <c r="AA353" s="31"/>
    </row>
    <row r="354" spans="1:27" s="7" customFormat="1" ht="33" customHeight="1" x14ac:dyDescent="0.2">
      <c r="A354" s="8"/>
      <c r="B354" s="4"/>
      <c r="C354" s="4"/>
      <c r="D354" s="9"/>
      <c r="E354" s="9"/>
      <c r="F354" s="59"/>
      <c r="G354" s="66"/>
      <c r="H354" s="53"/>
      <c r="I354" s="53"/>
      <c r="J354" s="63"/>
      <c r="K354" s="31"/>
      <c r="L354" s="66"/>
      <c r="M354" s="64"/>
      <c r="N354" s="68"/>
      <c r="O354" s="69"/>
      <c r="P354" s="81"/>
      <c r="Q354" s="32"/>
      <c r="R354" s="31"/>
      <c r="S354" s="65">
        <f>SUM(H354*0.0765)</f>
        <v>0</v>
      </c>
      <c r="T354" s="69"/>
      <c r="U354" s="29"/>
      <c r="V354" s="82"/>
      <c r="W354" s="83" t="str">
        <f>IF(T354="","",$P354*$T354)</f>
        <v/>
      </c>
      <c r="X354" s="29"/>
      <c r="Y354" s="78" t="s">
        <v>6</v>
      </c>
      <c r="Z354" s="10"/>
      <c r="AA354" s="31"/>
    </row>
    <row r="355" spans="1:27" s="7" customFormat="1" ht="33" customHeight="1" x14ac:dyDescent="0.2">
      <c r="A355" s="8"/>
      <c r="B355" s="4"/>
      <c r="C355" s="4"/>
      <c r="D355" s="9"/>
      <c r="E355" s="9"/>
      <c r="F355" s="59"/>
      <c r="G355" s="66"/>
      <c r="H355" s="53"/>
      <c r="I355" s="53"/>
      <c r="J355" s="63"/>
      <c r="K355" s="31"/>
      <c r="L355" s="66"/>
      <c r="M355" s="64"/>
      <c r="N355" s="68"/>
      <c r="O355" s="69"/>
      <c r="P355" s="81" t="e">
        <f>SUM(M355+O355)/(H355+J355)</f>
        <v>#DIV/0!</v>
      </c>
      <c r="Q355" s="32"/>
      <c r="R355" s="31"/>
      <c r="S355" s="65">
        <f>SUM(H355*0.0765)</f>
        <v>0</v>
      </c>
      <c r="T355" s="69"/>
      <c r="U355" s="29"/>
      <c r="V355" s="82"/>
      <c r="W355" s="83" t="str">
        <f>IF(T355="","",$P355*$T355)</f>
        <v/>
      </c>
      <c r="X355" s="29" t="s">
        <v>150</v>
      </c>
      <c r="Y355" s="78" t="s">
        <v>6</v>
      </c>
      <c r="Z355" s="10"/>
      <c r="AA355" s="31"/>
    </row>
    <row r="356" spans="1:27" s="7" customFormat="1" ht="33" customHeight="1" x14ac:dyDescent="0.2">
      <c r="A356" s="8"/>
      <c r="B356" s="4"/>
      <c r="C356" s="4"/>
      <c r="D356" s="9"/>
      <c r="E356" s="9"/>
      <c r="F356" s="59"/>
      <c r="G356" s="66"/>
      <c r="H356" s="53"/>
      <c r="I356" s="53"/>
      <c r="J356" s="63"/>
      <c r="K356" s="31"/>
      <c r="L356" s="66"/>
      <c r="M356" s="64"/>
      <c r="N356" s="68"/>
      <c r="O356" s="69"/>
      <c r="P356" s="81"/>
      <c r="Q356" s="32"/>
      <c r="R356" s="31"/>
      <c r="S356" s="65"/>
      <c r="T356" s="69"/>
      <c r="U356" s="30"/>
      <c r="V356" s="82" t="str">
        <f>IF(S356="","",$P356*$S356)</f>
        <v/>
      </c>
      <c r="W356" s="83" t="str">
        <f>IF(T356="","",$P356*$T356)</f>
        <v/>
      </c>
      <c r="X356" s="32"/>
      <c r="Y356" s="78" t="s">
        <v>6</v>
      </c>
      <c r="Z356" s="10"/>
      <c r="AA356" s="31"/>
    </row>
    <row r="357" spans="1:27" s="7" customFormat="1" ht="33" customHeight="1" x14ac:dyDescent="0.2">
      <c r="A357" s="8">
        <v>37</v>
      </c>
      <c r="B357" s="4"/>
      <c r="C357" s="4"/>
      <c r="D357" s="9"/>
      <c r="E357" s="9"/>
      <c r="F357" s="59"/>
      <c r="G357" s="66"/>
      <c r="H357" s="53"/>
      <c r="I357" s="53"/>
      <c r="J357" s="63"/>
      <c r="K357" s="31"/>
      <c r="L357" s="66"/>
      <c r="M357" s="64"/>
      <c r="N357" s="68"/>
      <c r="O357" s="69"/>
      <c r="P357" s="81"/>
      <c r="Q357" s="32"/>
      <c r="R357" s="31"/>
      <c r="S357" s="65">
        <f>SUM(H357*0.0765)</f>
        <v>0</v>
      </c>
      <c r="T357" s="69"/>
      <c r="U357" s="30"/>
      <c r="V357" s="82"/>
      <c r="W357" s="83" t="str">
        <f>IF(T357="","",$P357*$T357)</f>
        <v/>
      </c>
      <c r="X357" s="32"/>
      <c r="Y357" s="78"/>
      <c r="Z357" s="10"/>
      <c r="AA357" s="31"/>
    </row>
    <row r="358" spans="1:27" s="7" customFormat="1" ht="33" customHeight="1" x14ac:dyDescent="0.2">
      <c r="A358" s="8">
        <v>50</v>
      </c>
      <c r="B358" s="91" t="s">
        <v>28</v>
      </c>
      <c r="C358" s="92"/>
      <c r="D358" s="9"/>
      <c r="E358" s="9"/>
      <c r="F358" s="59"/>
      <c r="G358" s="66"/>
      <c r="H358" s="53"/>
      <c r="I358" s="53"/>
      <c r="J358" s="63"/>
      <c r="K358" s="31"/>
      <c r="L358" s="66"/>
      <c r="M358" s="64"/>
      <c r="N358" s="68"/>
      <c r="O358" s="69"/>
      <c r="P358" s="81" t="str">
        <f t="shared" ref="P358" si="2">IF(G358="","",(L358+N358)/(G358+I358))</f>
        <v/>
      </c>
      <c r="Q358" s="32"/>
      <c r="R358" s="31"/>
      <c r="S358" s="65">
        <f t="shared" ref="S358" si="3">SUM(H358*0.0765)</f>
        <v>0</v>
      </c>
      <c r="T358" s="69"/>
      <c r="U358" s="30"/>
      <c r="V358" s="82"/>
      <c r="W358" s="83" t="str">
        <f t="shared" ref="W195:W358" si="4">IF(T358="","",$P358*$T358)</f>
        <v/>
      </c>
      <c r="X358" s="32"/>
      <c r="Y358" s="78"/>
      <c r="Z358" s="10"/>
      <c r="AA358" s="31"/>
    </row>
    <row r="359" spans="1:27" s="21" customFormat="1" ht="25.15" customHeight="1" thickBot="1" x14ac:dyDescent="0.25">
      <c r="A359" s="18" t="s">
        <v>0</v>
      </c>
      <c r="B359" s="19"/>
      <c r="C359" s="19"/>
      <c r="D359" s="20"/>
      <c r="E359" s="20"/>
      <c r="F359" s="60"/>
      <c r="G359" s="61"/>
      <c r="H359" s="61"/>
      <c r="I359" s="61"/>
      <c r="J359" s="61"/>
      <c r="K359" s="51"/>
      <c r="L359" s="61"/>
      <c r="M359" s="54">
        <f>SUM(M6:M358)</f>
        <v>446478.63</v>
      </c>
      <c r="N359" s="61"/>
      <c r="O359" s="54">
        <f>SUM(O6:O358)</f>
        <v>40489.549999999988</v>
      </c>
      <c r="P359" s="70"/>
      <c r="Q359" s="20"/>
      <c r="R359" s="51"/>
      <c r="S359" s="79"/>
      <c r="T359" s="70"/>
      <c r="U359" s="51"/>
      <c r="V359" s="54">
        <f>SUM(V6:V358)</f>
        <v>35573.408152547585</v>
      </c>
      <c r="W359" s="84">
        <f>SUM(W6:W358)</f>
        <v>200071.11684402041</v>
      </c>
      <c r="X359" s="20"/>
      <c r="Y359" s="79"/>
      <c r="Z359" s="20"/>
      <c r="AA359" s="51"/>
    </row>
    <row r="360" spans="1:27" ht="15.75" thickTop="1" x14ac:dyDescent="0.2"/>
  </sheetData>
  <sheetProtection insertColumns="0" insertRows="0" deleteColumns="0" deleteRows="0" selectLockedCells="1"/>
  <sortState ref="D6:Y357">
    <sortCondition ref="E6:E357"/>
  </sortState>
  <mergeCells count="8">
    <mergeCell ref="B358:C358"/>
    <mergeCell ref="V2:X2"/>
    <mergeCell ref="Y2:AA2"/>
    <mergeCell ref="L2:R2"/>
    <mergeCell ref="S2:U2"/>
    <mergeCell ref="A5:C5"/>
    <mergeCell ref="D2:F2"/>
    <mergeCell ref="G2:K2"/>
  </mergeCells>
  <printOptions horizontalCentered="1" gridLines="1"/>
  <pageMargins left="0.2" right="0.2" top="1.25" bottom="0.25" header="0.55000000000000004" footer="0.3"/>
  <pageSetup paperSize="5" scale="11" fitToHeight="0" orientation="portrait" r:id="rId1"/>
  <headerFooter>
    <oddHeader>&amp;C&amp;"Arial,Bold"&amp;18County of Monmouth
Municipal Coronavirus Relief Fund Program
Request for Expenditure Reimbursement&amp;R&amp;"Arial,Bold"&amp;18WORKSHEET C</oddHeader>
    <oddFooter>&amp;LREVISED 9/1/2020&amp;CPage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Reference!$B$3:$B$5</xm:f>
          </x14:formula1>
          <xm:sqref>AA6:AA358</xm:sqref>
        </x14:dataValidation>
        <x14:dataValidation type="list" allowBlank="1" showInputMessage="1" showErrorMessage="1">
          <x14:formula1>
            <xm:f>Reference!$B$3</xm:f>
          </x14:formula1>
          <xm:sqref>Z6:Z358</xm:sqref>
        </x14:dataValidation>
        <x14:dataValidation type="list" allowBlank="1" showInputMessage="1" showErrorMessage="1">
          <x14:formula1>
            <xm:f>Reference!$B$3:$C$3</xm:f>
          </x14:formula1>
          <xm:sqref>Y6:Y358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showGridLines="0" workbookViewId="0">
      <selection activeCell="I25" sqref="I25"/>
    </sheetView>
  </sheetViews>
  <sheetFormatPr defaultRowHeight="15" x14ac:dyDescent="0.2"/>
  <cols>
    <col min="1" max="1" width="2.33203125" customWidth="1"/>
    <col min="2" max="2" width="14.44140625" bestFit="1" customWidth="1"/>
  </cols>
  <sheetData>
    <row r="2" spans="2:3" x14ac:dyDescent="0.2">
      <c r="B2" s="104" t="s">
        <v>4</v>
      </c>
      <c r="C2" s="105"/>
    </row>
    <row r="3" spans="2:3" x14ac:dyDescent="0.2">
      <c r="B3" s="24" t="s">
        <v>5</v>
      </c>
      <c r="C3" s="25" t="s">
        <v>6</v>
      </c>
    </row>
    <row r="4" spans="2:3" x14ac:dyDescent="0.2">
      <c r="B4" s="24" t="s">
        <v>7</v>
      </c>
      <c r="C4" s="25"/>
    </row>
    <row r="5" spans="2:3" x14ac:dyDescent="0.2">
      <c r="B5" s="26" t="s">
        <v>6</v>
      </c>
      <c r="C5" s="27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Payroll Expenses</vt:lpstr>
      <vt:lpstr>Reference</vt:lpstr>
      <vt:lpstr>'Payroll Expenses'!Print_Titles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Erica Lonieski</cp:lastModifiedBy>
  <cp:lastPrinted>2020-12-18T15:12:51Z</cp:lastPrinted>
  <dcterms:created xsi:type="dcterms:W3CDTF">2020-04-28T16:36:22Z</dcterms:created>
  <dcterms:modified xsi:type="dcterms:W3CDTF">2020-12-21T15:18:45Z</dcterms:modified>
</cp:coreProperties>
</file>