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SERVER2016\Folder Redirection\atroxel\Documents\#O-P\OPRA\Responses\"/>
    </mc:Choice>
  </mc:AlternateContent>
  <xr:revisionPtr revIDLastSave="0" documentId="8_{1085E4AF-EB5C-466F-94BD-52C84F50686B}" xr6:coauthVersionLast="47" xr6:coauthVersionMax="47" xr10:uidLastSave="{00000000-0000-0000-0000-000000000000}"/>
  <bookViews>
    <workbookView xWindow="-28920" yWindow="-120" windowWidth="29040" windowHeight="15840" activeTab="2" xr2:uid="{6A605C09-491A-4F6C-9BF2-71B6AA7B5A19}"/>
  </bookViews>
  <sheets>
    <sheet name="Total" sheetId="3" r:id="rId1"/>
    <sheet name="One Green Leaf" sheetId="1" r:id="rId2"/>
    <sheet name="Jane's Joint" sheetId="2" r:id="rId3"/>
    <sheet name="Topless Pre-Rolls" sheetId="4" r:id="rId4"/>
    <sheet name="BOUTIQUE GARDENS LLC" sheetId="5" r:id="rId5"/>
    <sheet name="CLOUD GARDEN CULTIVATION LLC" sheetId="6" r:id="rId6"/>
  </sheets>
  <definedNames>
    <definedName name="_xlnm._FilterDatabase" localSheetId="1" hidden="1">'One Green Leaf'!$A$1:$F$3</definedName>
    <definedName name="_Hlk159831282" localSheetId="4">'BOUTIQUE GARDENS LLC'!#REF!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D3" i="1" s="1"/>
  <c r="A2" i="2"/>
  <c r="G18" i="3"/>
  <c r="G8" i="3"/>
  <c r="G15" i="3"/>
  <c r="G14" i="3"/>
  <c r="G13" i="3"/>
  <c r="G12" i="3"/>
  <c r="G11" i="3"/>
  <c r="G3" i="3"/>
  <c r="A14" i="3"/>
  <c r="B15" i="3"/>
  <c r="E8" i="6"/>
  <c r="D15" i="3" s="1"/>
  <c r="D8" i="6"/>
  <c r="C15" i="3" s="1"/>
  <c r="F6" i="6"/>
  <c r="F5" i="6"/>
  <c r="F4" i="6"/>
  <c r="F3" i="6"/>
  <c r="F8" i="6" s="1"/>
  <c r="E15" i="3" s="1"/>
  <c r="C14" i="3"/>
  <c r="B14" i="3"/>
  <c r="E8" i="5"/>
  <c r="D14" i="3" s="1"/>
  <c r="D8" i="5"/>
  <c r="F6" i="5"/>
  <c r="F8" i="5" s="1"/>
  <c r="E14" i="3" s="1"/>
  <c r="F5" i="5"/>
  <c r="F4" i="5"/>
  <c r="F3" i="5"/>
  <c r="E12" i="3"/>
  <c r="C12" i="3"/>
  <c r="D12" i="3"/>
  <c r="D11" i="3"/>
  <c r="A12" i="3"/>
  <c r="A11" i="3"/>
  <c r="D13" i="3"/>
  <c r="B13" i="3"/>
  <c r="A13" i="3"/>
  <c r="E8" i="4"/>
  <c r="D8" i="4"/>
  <c r="C13" i="3" s="1"/>
  <c r="F6" i="4"/>
  <c r="F5" i="4"/>
  <c r="F4" i="4"/>
  <c r="F3" i="4"/>
  <c r="F11" i="1"/>
  <c r="F10" i="1"/>
  <c r="E11" i="2"/>
  <c r="F11" i="2"/>
  <c r="D11" i="2"/>
  <c r="F9" i="2"/>
  <c r="F8" i="2"/>
  <c r="F7" i="2"/>
  <c r="F6" i="2"/>
  <c r="D4" i="3"/>
  <c r="B4" i="3"/>
  <c r="A4" i="3"/>
  <c r="D3" i="3"/>
  <c r="B3" i="3"/>
  <c r="A3" i="3"/>
  <c r="D4" i="2"/>
  <c r="C4" i="3" s="1"/>
  <c r="F2" i="2"/>
  <c r="F4" i="2" s="1"/>
  <c r="E4" i="3" s="1"/>
  <c r="F8" i="4" l="1"/>
  <c r="E13" i="3" s="1"/>
  <c r="F13" i="1" l="1"/>
  <c r="E11" i="3" s="1"/>
  <c r="E18" i="3" s="1"/>
  <c r="D13" i="1"/>
  <c r="C11" i="3" s="1"/>
  <c r="C18" i="3" s="1"/>
  <c r="D6" i="1"/>
  <c r="C3" i="3" s="1"/>
  <c r="C8" i="3" s="1"/>
  <c r="F4" i="1"/>
  <c r="F6" i="1"/>
  <c r="E3" i="3" s="1"/>
  <c r="E8" i="3" s="1"/>
</calcChain>
</file>

<file path=xl/sharedStrings.xml><?xml version="1.0" encoding="utf-8"?>
<sst xmlns="http://schemas.openxmlformats.org/spreadsheetml/2006/main" count="104" uniqueCount="23">
  <si>
    <t>QUARTER</t>
  </si>
  <si>
    <t>YEAR</t>
  </si>
  <si>
    <t>SALES</t>
  </si>
  <si>
    <t>TAX RATE</t>
  </si>
  <si>
    <t>TAX</t>
  </si>
  <si>
    <t>LICENSEE</t>
  </si>
  <si>
    <t>ONE GREEN LEAF</t>
  </si>
  <si>
    <t>STATUS</t>
  </si>
  <si>
    <t>PAID</t>
  </si>
  <si>
    <t>TOPLESS PRE-ROLLS</t>
  </si>
  <si>
    <t>TOTALS</t>
  </si>
  <si>
    <t>RETAIL</t>
  </si>
  <si>
    <t>MANUFACTURER</t>
  </si>
  <si>
    <r>
      <t>Boutique Gardens LLC</t>
    </r>
    <r>
      <rPr>
        <sz val="12"/>
        <color rgb="FF000000"/>
        <rFont val="Aptos Narrow"/>
        <family val="2"/>
        <scheme val="minor"/>
      </rPr>
      <t xml:space="preserve"> </t>
    </r>
  </si>
  <si>
    <t>CLOUD GARDEN CULTIVATION LLC</t>
  </si>
  <si>
    <t>CULTIVATION</t>
  </si>
  <si>
    <t>LICENSE</t>
  </si>
  <si>
    <t>OPEN</t>
  </si>
  <si>
    <t>APPROVED</t>
  </si>
  <si>
    <t xml:space="preserve">BOUTIQUE GARDENS LLC </t>
  </si>
  <si>
    <t>ANNUAL LICENSE FEE</t>
  </si>
  <si>
    <t>JANE’S JOINT BOUTIQUE DISPENSARY</t>
  </si>
  <si>
    <t>Q2 - 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</si>
</sst>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.0%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242424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24242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2" applyNumberFormat="1" applyFont="1" applyAlignment="1">
      <alignment horizontal="center"/>
    </xf>
    <xf numFmtId="44" fontId="0" fillId="0" borderId="0" xfId="1" applyFont="1"/>
    <xf numFmtId="165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44" fontId="0" fillId="0" borderId="0" xfId="0" applyNumberFormat="1"/>
    <xf numFmtId="0" fontId="6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817B-A67C-4FB9-A101-DE89B876A6F3}">
  <sheetPr>
    <pageSetUpPr fitToPage="1"/>
  </sheetPr>
  <dimension ref="A1:I25"/>
  <sheetViews>
    <sheetView workbookViewId="0">
      <selection activeCell="N17" sqref="N17"/>
    </sheetView>
  </sheetViews>
  <sheetFormatPr defaultRowHeight="15" x14ac:dyDescent="0.25"/>
  <cols>
    <col min="1" max="1" width="38.7109375" customWidth="1"/>
    <col min="3" max="3" width="12.5703125" bestFit="1" customWidth="1"/>
    <col min="4" max="4" width="9.140625" style="1"/>
    <col min="5" max="5" width="12.28515625" style="1" customWidth="1"/>
    <col min="6" max="6" width="16.85546875" customWidth="1"/>
    <col min="7" max="7" width="23.42578125" customWidth="1"/>
    <col min="8" max="8" width="12.42578125" customWidth="1"/>
  </cols>
  <sheetData>
    <row r="1" spans="1:9" x14ac:dyDescent="0.25">
      <c r="A1" s="2" t="s">
        <v>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16</v>
      </c>
      <c r="G1" s="2" t="s">
        <v>20</v>
      </c>
      <c r="H1" s="2" t="s">
        <v>7</v>
      </c>
      <c r="I1" s="1"/>
    </row>
    <row r="2" spans="1:9" x14ac:dyDescent="0.25">
      <c r="B2" s="1"/>
      <c r="C2" s="4"/>
      <c r="I2" s="1"/>
    </row>
    <row r="3" spans="1:9" x14ac:dyDescent="0.25">
      <c r="A3" t="str">
        <f>'One Green Leaf'!A6</f>
        <v>ONE GREEN LEAF</v>
      </c>
      <c r="B3" s="1">
        <f>'One Green Leaf'!C6</f>
        <v>2024</v>
      </c>
      <c r="C3" s="4">
        <f>'One Green Leaf'!D6</f>
        <v>2133721</v>
      </c>
      <c r="D3" s="5">
        <f>'One Green Leaf'!E6</f>
        <v>0.02</v>
      </c>
      <c r="E3" s="4">
        <f>'One Green Leaf'!F6</f>
        <v>42674.42</v>
      </c>
      <c r="F3" t="s">
        <v>11</v>
      </c>
      <c r="G3" s="4">
        <f>500</f>
        <v>500</v>
      </c>
      <c r="H3" t="s">
        <v>17</v>
      </c>
      <c r="I3" s="1" t="s">
        <v>22</v>
      </c>
    </row>
    <row r="4" spans="1:9" x14ac:dyDescent="0.25">
      <c r="A4" t="str">
        <f>'Jane''s Joint'!A4</f>
        <v>JANE’S JOINT BOUTIQUE DISPENSARY</v>
      </c>
      <c r="B4" s="1">
        <f>'Jane''s Joint'!C4</f>
        <v>2024</v>
      </c>
      <c r="C4" s="4">
        <f>'Jane''s Joint'!D4</f>
        <v>0</v>
      </c>
      <c r="D4" s="5">
        <f>'Jane''s Joint'!E4</f>
        <v>0.02</v>
      </c>
      <c r="E4" s="4">
        <f>'Jane''s Joint'!F4</f>
        <v>0</v>
      </c>
      <c r="F4" t="s">
        <v>11</v>
      </c>
      <c r="G4" s="4"/>
      <c r="H4" t="s">
        <v>18</v>
      </c>
      <c r="I4" s="1">
        <v>2025</v>
      </c>
    </row>
    <row r="5" spans="1:9" x14ac:dyDescent="0.25">
      <c r="A5" t="s">
        <v>9</v>
      </c>
      <c r="B5" s="1">
        <v>2024</v>
      </c>
      <c r="C5" s="4">
        <v>0</v>
      </c>
      <c r="D5" s="5">
        <v>0.02</v>
      </c>
      <c r="E5" s="4">
        <v>0</v>
      </c>
      <c r="F5" t="s">
        <v>12</v>
      </c>
      <c r="G5" s="4"/>
      <c r="H5" t="s">
        <v>18</v>
      </c>
      <c r="I5" s="1">
        <v>2025</v>
      </c>
    </row>
    <row r="6" spans="1:9" x14ac:dyDescent="0.25">
      <c r="A6" t="s">
        <v>19</v>
      </c>
      <c r="B6" s="1">
        <v>2024</v>
      </c>
      <c r="C6" s="4">
        <v>0</v>
      </c>
      <c r="D6" s="5">
        <v>0.02</v>
      </c>
      <c r="E6" s="4">
        <v>0</v>
      </c>
      <c r="F6" t="s">
        <v>12</v>
      </c>
      <c r="G6" s="4"/>
      <c r="H6" t="s">
        <v>18</v>
      </c>
      <c r="I6" s="1">
        <v>2025</v>
      </c>
    </row>
    <row r="7" spans="1:9" x14ac:dyDescent="0.25">
      <c r="B7" s="1"/>
      <c r="C7" s="4"/>
      <c r="D7" s="5"/>
      <c r="E7" s="4"/>
      <c r="I7" s="1"/>
    </row>
    <row r="8" spans="1:9" x14ac:dyDescent="0.25">
      <c r="A8" s="8" t="s">
        <v>10</v>
      </c>
      <c r="B8" s="1">
        <v>2024</v>
      </c>
      <c r="C8" s="4">
        <f>SUM(C3:C4)</f>
        <v>2133721</v>
      </c>
      <c r="D8" s="5"/>
      <c r="E8" s="4">
        <f>SUM(E3:E4)</f>
        <v>42674.42</v>
      </c>
      <c r="G8" s="4">
        <f>SUM(G3:G6)</f>
        <v>500</v>
      </c>
      <c r="I8" s="1"/>
    </row>
    <row r="9" spans="1:9" x14ac:dyDescent="0.25">
      <c r="A9" s="8"/>
      <c r="B9" s="1"/>
      <c r="C9" s="10"/>
      <c r="D9" s="5"/>
      <c r="E9" s="4"/>
      <c r="I9" s="1"/>
    </row>
    <row r="10" spans="1:9" x14ac:dyDescent="0.25">
      <c r="A10" s="2" t="s">
        <v>5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16</v>
      </c>
      <c r="G10" s="2" t="s">
        <v>20</v>
      </c>
      <c r="H10" s="2" t="s">
        <v>7</v>
      </c>
      <c r="I10" s="1"/>
    </row>
    <row r="11" spans="1:9" x14ac:dyDescent="0.25">
      <c r="A11" t="str">
        <f>'One Green Leaf'!A10</f>
        <v>ONE GREEN LEAF</v>
      </c>
      <c r="B11" s="1">
        <v>2025</v>
      </c>
      <c r="C11" s="4">
        <f>'One Green Leaf'!D13</f>
        <v>943180.5</v>
      </c>
      <c r="D11" s="5">
        <f>'One Green Leaf'!E10</f>
        <v>0.02</v>
      </c>
      <c r="E11" s="4">
        <f>'One Green Leaf'!F13</f>
        <v>18863.61</v>
      </c>
      <c r="F11" t="s">
        <v>11</v>
      </c>
      <c r="G11" s="4">
        <f>500</f>
        <v>500</v>
      </c>
      <c r="H11" t="s">
        <v>18</v>
      </c>
      <c r="I11" s="1"/>
    </row>
    <row r="12" spans="1:9" x14ac:dyDescent="0.25">
      <c r="A12" t="str">
        <f>'Jane''s Joint'!A8</f>
        <v>JANE’S JOINT BOUTIQUE DISPENSARY</v>
      </c>
      <c r="B12" s="1">
        <v>2025</v>
      </c>
      <c r="C12" s="4">
        <f>'Jane''s Joint'!D11</f>
        <v>0</v>
      </c>
      <c r="D12" s="5">
        <f>'One Green Leaf'!E11</f>
        <v>0.02</v>
      </c>
      <c r="E12" s="4">
        <f>'Jane''s Joint'!F11</f>
        <v>0</v>
      </c>
      <c r="F12" t="s">
        <v>11</v>
      </c>
      <c r="G12" s="4">
        <f>500</f>
        <v>500</v>
      </c>
      <c r="H12" t="s">
        <v>18</v>
      </c>
      <c r="I12" s="1"/>
    </row>
    <row r="13" spans="1:9" x14ac:dyDescent="0.25">
      <c r="A13" t="str">
        <f>'Topless Pre-Rolls'!A8</f>
        <v>TOPLESS PRE-ROLLS</v>
      </c>
      <c r="B13" s="1">
        <f>'Topless Pre-Rolls'!C8</f>
        <v>2025</v>
      </c>
      <c r="C13" s="4">
        <f>'Topless Pre-Rolls'!D8</f>
        <v>0</v>
      </c>
      <c r="D13" s="5">
        <f>'Jane''s Joint'!E7</f>
        <v>0.02</v>
      </c>
      <c r="E13" s="4">
        <f>'Topless Pre-Rolls'!F8</f>
        <v>0</v>
      </c>
      <c r="F13" t="s">
        <v>12</v>
      </c>
      <c r="G13" s="4">
        <f>500</f>
        <v>500</v>
      </c>
      <c r="H13" t="s">
        <v>18</v>
      </c>
      <c r="I13" s="1"/>
    </row>
    <row r="14" spans="1:9" x14ac:dyDescent="0.25">
      <c r="A14" s="11" t="str">
        <f>UPPER('BOUTIQUE GARDENS LLC'!A8)</f>
        <v xml:space="preserve">BOUTIQUE GARDENS LLC </v>
      </c>
      <c r="B14" s="1">
        <f>'BOUTIQUE GARDENS LLC'!C8</f>
        <v>2025</v>
      </c>
      <c r="C14" s="4">
        <f>'BOUTIQUE GARDENS LLC'!D8</f>
        <v>0</v>
      </c>
      <c r="D14" s="5">
        <f>'BOUTIQUE GARDENS LLC'!E8</f>
        <v>0.02</v>
      </c>
      <c r="E14" s="4">
        <f>'BOUTIQUE GARDENS LLC'!F8</f>
        <v>0</v>
      </c>
      <c r="F14" t="s">
        <v>12</v>
      </c>
      <c r="G14" s="4">
        <f>500</f>
        <v>500</v>
      </c>
      <c r="H14" t="s">
        <v>18</v>
      </c>
      <c r="I14" s="1"/>
    </row>
    <row r="15" spans="1:9" x14ac:dyDescent="0.25">
      <c r="A15" s="11" t="s">
        <v>14</v>
      </c>
      <c r="B15" s="1">
        <f>'CLOUD GARDEN CULTIVATION LLC'!C8</f>
        <v>2025</v>
      </c>
      <c r="C15" s="4">
        <f>'CLOUD GARDEN CULTIVATION LLC'!D8</f>
        <v>0</v>
      </c>
      <c r="D15" s="5">
        <f>'CLOUD GARDEN CULTIVATION LLC'!E8</f>
        <v>0.02</v>
      </c>
      <c r="E15" s="4">
        <f>'CLOUD GARDEN CULTIVATION LLC'!F8</f>
        <v>0</v>
      </c>
      <c r="F15" t="s">
        <v>15</v>
      </c>
      <c r="G15" s="4">
        <f>500</f>
        <v>500</v>
      </c>
      <c r="I15" s="1"/>
    </row>
    <row r="16" spans="1:9" x14ac:dyDescent="0.25">
      <c r="A16" s="11"/>
      <c r="B16" s="1"/>
      <c r="C16" s="4"/>
      <c r="D16" s="5"/>
      <c r="E16" s="4"/>
      <c r="I16" s="1"/>
    </row>
    <row r="17" spans="1:9" x14ac:dyDescent="0.25">
      <c r="A17" s="11"/>
      <c r="B17" s="1"/>
      <c r="C17" s="4"/>
      <c r="D17" s="5"/>
      <c r="E17" s="4"/>
      <c r="I17" s="1"/>
    </row>
    <row r="18" spans="1:9" x14ac:dyDescent="0.25">
      <c r="A18" s="8" t="s">
        <v>10</v>
      </c>
      <c r="B18" s="1">
        <v>2025</v>
      </c>
      <c r="C18" s="4">
        <f>SUM(C11:C16)</f>
        <v>943180.5</v>
      </c>
      <c r="D18" s="5"/>
      <c r="E18" s="4">
        <f>SUM(E11:E16)</f>
        <v>18863.61</v>
      </c>
      <c r="G18" s="4">
        <f>SUM(G11:G15)</f>
        <v>2500</v>
      </c>
      <c r="I18" s="1"/>
    </row>
    <row r="19" spans="1:9" x14ac:dyDescent="0.25">
      <c r="B19" s="1"/>
      <c r="D19" s="5"/>
      <c r="E19" s="4"/>
      <c r="I19" s="1"/>
    </row>
    <row r="20" spans="1:9" x14ac:dyDescent="0.25">
      <c r="B20" s="1"/>
      <c r="D20" s="5"/>
      <c r="E20" s="4"/>
      <c r="I20" s="1"/>
    </row>
    <row r="21" spans="1:9" x14ac:dyDescent="0.25">
      <c r="B21" s="1"/>
      <c r="D21" s="5"/>
      <c r="E21" s="4"/>
      <c r="I21" s="1"/>
    </row>
    <row r="22" spans="1:9" x14ac:dyDescent="0.25">
      <c r="B22" s="1"/>
      <c r="I22" s="1"/>
    </row>
    <row r="23" spans="1:9" x14ac:dyDescent="0.25">
      <c r="B23" s="1"/>
      <c r="I23" s="1"/>
    </row>
    <row r="24" spans="1:9" x14ac:dyDescent="0.25">
      <c r="B24" s="1"/>
    </row>
    <row r="25" spans="1:9" x14ac:dyDescent="0.25">
      <c r="B25" s="1"/>
    </row>
  </sheetData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F4B6-5E4A-42D1-B94D-97AB9FD297F1}">
  <dimension ref="A1:G13"/>
  <sheetViews>
    <sheetView workbookViewId="0">
      <selection activeCell="H20" sqref="H20"/>
    </sheetView>
  </sheetViews>
  <sheetFormatPr defaultRowHeight="15" x14ac:dyDescent="0.25"/>
  <cols>
    <col min="1" max="1" width="21" customWidth="1"/>
    <col min="2" max="2" width="11.85546875" customWidth="1"/>
    <col min="4" max="4" width="15.42578125" customWidth="1"/>
    <col min="5" max="5" width="14.7109375" customWidth="1"/>
    <col min="6" max="6" width="15.28515625" customWidth="1"/>
  </cols>
  <sheetData>
    <row r="1" spans="1:7" x14ac:dyDescent="0.25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7</v>
      </c>
    </row>
    <row r="2" spans="1:7" x14ac:dyDescent="0.25">
      <c r="A2" t="s">
        <v>6</v>
      </c>
      <c r="B2" s="1">
        <v>2</v>
      </c>
      <c r="C2" s="1">
        <v>2024</v>
      </c>
      <c r="D2" s="4">
        <v>213985</v>
      </c>
      <c r="E2" s="5">
        <v>0.02</v>
      </c>
      <c r="F2" s="4">
        <v>4279.7</v>
      </c>
      <c r="G2" s="1" t="s">
        <v>8</v>
      </c>
    </row>
    <row r="3" spans="1:7" x14ac:dyDescent="0.25">
      <c r="A3" t="s">
        <v>6</v>
      </c>
      <c r="B3" s="1">
        <v>3</v>
      </c>
      <c r="C3" s="1">
        <v>2024</v>
      </c>
      <c r="D3" s="4">
        <f>F3/0.02</f>
        <v>896160</v>
      </c>
      <c r="E3" s="5">
        <v>0.02</v>
      </c>
      <c r="F3" s="4">
        <f>17923.2</f>
        <v>17923.2</v>
      </c>
      <c r="G3" s="1" t="s">
        <v>8</v>
      </c>
    </row>
    <row r="4" spans="1:7" x14ac:dyDescent="0.25">
      <c r="A4" t="s">
        <v>6</v>
      </c>
      <c r="B4" s="1">
        <v>4</v>
      </c>
      <c r="C4" s="1">
        <v>2024</v>
      </c>
      <c r="D4" s="4">
        <v>1023576</v>
      </c>
      <c r="E4" s="5">
        <v>0.02</v>
      </c>
      <c r="F4" s="4">
        <f>E4*D4</f>
        <v>20471.52</v>
      </c>
      <c r="G4" s="1" t="s">
        <v>8</v>
      </c>
    </row>
    <row r="5" spans="1:7" x14ac:dyDescent="0.25">
      <c r="B5" s="1"/>
      <c r="C5" s="1"/>
      <c r="D5" s="4"/>
      <c r="E5" s="1"/>
      <c r="F5" s="4"/>
    </row>
    <row r="6" spans="1:7" x14ac:dyDescent="0.25">
      <c r="A6" t="s">
        <v>6</v>
      </c>
      <c r="C6" s="1">
        <v>2024</v>
      </c>
      <c r="D6" s="6">
        <f>SUM(D2:D4)</f>
        <v>2133721</v>
      </c>
      <c r="E6" s="5">
        <v>0.02</v>
      </c>
      <c r="F6" s="3">
        <f>SUM(F2:F4)</f>
        <v>42674.42</v>
      </c>
    </row>
    <row r="8" spans="1:7" x14ac:dyDescent="0.25">
      <c r="A8" t="s">
        <v>6</v>
      </c>
      <c r="B8" s="1">
        <v>1</v>
      </c>
      <c r="C8" s="1">
        <v>2025</v>
      </c>
      <c r="D8" s="4">
        <v>943180.5</v>
      </c>
      <c r="E8" s="5">
        <v>0.02</v>
      </c>
      <c r="F8" s="4">
        <v>18863.61</v>
      </c>
      <c r="G8" s="1" t="s">
        <v>8</v>
      </c>
    </row>
    <row r="9" spans="1:7" x14ac:dyDescent="0.25">
      <c r="A9" t="s">
        <v>6</v>
      </c>
      <c r="B9" s="1">
        <v>2</v>
      </c>
      <c r="C9" s="1">
        <v>2025</v>
      </c>
      <c r="D9" s="4">
        <v>0</v>
      </c>
      <c r="E9" s="5">
        <v>0.02</v>
      </c>
      <c r="F9" s="4">
        <v>0</v>
      </c>
      <c r="G9" s="1"/>
    </row>
    <row r="10" spans="1:7" x14ac:dyDescent="0.25">
      <c r="A10" t="s">
        <v>6</v>
      </c>
      <c r="B10" s="1">
        <v>3</v>
      </c>
      <c r="C10" s="1">
        <v>2025</v>
      </c>
      <c r="D10" s="4">
        <v>0</v>
      </c>
      <c r="E10" s="5">
        <v>0.02</v>
      </c>
      <c r="F10" s="4">
        <f>E10*D10</f>
        <v>0</v>
      </c>
    </row>
    <row r="11" spans="1:7" x14ac:dyDescent="0.25">
      <c r="A11" t="s">
        <v>6</v>
      </c>
      <c r="B11" s="1">
        <v>4</v>
      </c>
      <c r="C11" s="1">
        <v>2025</v>
      </c>
      <c r="D11" s="4">
        <v>0</v>
      </c>
      <c r="E11" s="5">
        <v>0.02</v>
      </c>
      <c r="F11" s="4">
        <f t="shared" ref="F11" si="0">E11*D11</f>
        <v>0</v>
      </c>
    </row>
    <row r="13" spans="1:7" x14ac:dyDescent="0.25">
      <c r="A13" t="s">
        <v>6</v>
      </c>
      <c r="B13" s="1">
        <v>1</v>
      </c>
      <c r="C13" s="1">
        <v>2025</v>
      </c>
      <c r="D13" s="4">
        <f>SUM(D8:D11)</f>
        <v>943180.5</v>
      </c>
      <c r="E13" s="5">
        <v>0.02</v>
      </c>
      <c r="F13" s="4">
        <f>SUM(F8:F11)</f>
        <v>18863.61</v>
      </c>
    </row>
  </sheetData>
  <autoFilter ref="A1:F3" xr:uid="{2484F4B6-5E4A-42D1-B94D-97AB9FD297F1}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F7C3B-16D7-43DF-84A2-D44BF079BE24}">
  <dimension ref="A1:F11"/>
  <sheetViews>
    <sheetView tabSelected="1" workbookViewId="0">
      <selection activeCell="A18" sqref="A18"/>
    </sheetView>
  </sheetViews>
  <sheetFormatPr defaultRowHeight="15" x14ac:dyDescent="0.25"/>
  <cols>
    <col min="1" max="1" width="37" customWidth="1"/>
    <col min="4" max="4" width="17" customWidth="1"/>
    <col min="6" max="6" width="14.140625" customWidth="1"/>
  </cols>
  <sheetData>
    <row r="1" spans="1:6" x14ac:dyDescent="0.25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t="str">
        <f>UPPER("Jane’s Joint Boutique Dispensary")</f>
        <v>JANE’S JOINT BOUTIQUE DISPENSARY</v>
      </c>
      <c r="B2" s="1">
        <v>4</v>
      </c>
      <c r="C2" s="1">
        <v>2024</v>
      </c>
      <c r="D2" s="4">
        <v>0</v>
      </c>
      <c r="E2" s="5">
        <v>0.02</v>
      </c>
      <c r="F2" s="4">
        <f>E2*D2</f>
        <v>0</v>
      </c>
    </row>
    <row r="3" spans="1:6" x14ac:dyDescent="0.25">
      <c r="B3" s="1"/>
      <c r="C3" s="1"/>
      <c r="D3" s="4"/>
      <c r="E3" s="1"/>
      <c r="F3" s="4"/>
    </row>
    <row r="4" spans="1:6" x14ac:dyDescent="0.25">
      <c r="A4" t="s">
        <v>21</v>
      </c>
      <c r="C4" s="1">
        <v>2024</v>
      </c>
      <c r="D4" s="6">
        <f>SUM(D2:D2)</f>
        <v>0</v>
      </c>
      <c r="E4" s="5">
        <v>0.02</v>
      </c>
      <c r="F4" s="4">
        <f>SUM(F2:F2)</f>
        <v>0</v>
      </c>
    </row>
    <row r="6" spans="1:6" x14ac:dyDescent="0.25">
      <c r="A6" t="s">
        <v>21</v>
      </c>
      <c r="B6" s="1">
        <v>1</v>
      </c>
      <c r="C6" s="1">
        <v>2025</v>
      </c>
      <c r="D6" s="4">
        <v>0</v>
      </c>
      <c r="E6" s="5">
        <v>0.02</v>
      </c>
      <c r="F6" s="4">
        <f t="shared" ref="F6:F9" si="0">E6*D6</f>
        <v>0</v>
      </c>
    </row>
    <row r="7" spans="1:6" x14ac:dyDescent="0.25">
      <c r="A7" t="s">
        <v>21</v>
      </c>
      <c r="B7" s="1">
        <v>2</v>
      </c>
      <c r="C7" s="1">
        <v>2025</v>
      </c>
      <c r="D7" s="4">
        <v>0</v>
      </c>
      <c r="E7" s="5">
        <v>0.02</v>
      </c>
      <c r="F7" s="4">
        <f t="shared" si="0"/>
        <v>0</v>
      </c>
    </row>
    <row r="8" spans="1:6" x14ac:dyDescent="0.25">
      <c r="A8" t="s">
        <v>21</v>
      </c>
      <c r="B8" s="1">
        <v>3</v>
      </c>
      <c r="C8" s="1">
        <v>2025</v>
      </c>
      <c r="D8" s="4">
        <v>0</v>
      </c>
      <c r="E8" s="5">
        <v>0.02</v>
      </c>
      <c r="F8" s="4">
        <f t="shared" si="0"/>
        <v>0</v>
      </c>
    </row>
    <row r="9" spans="1:6" x14ac:dyDescent="0.25">
      <c r="A9" t="s">
        <v>21</v>
      </c>
      <c r="B9" s="1">
        <v>4</v>
      </c>
      <c r="C9" s="1">
        <v>2025</v>
      </c>
      <c r="D9" s="4">
        <v>0</v>
      </c>
      <c r="E9" s="5">
        <v>0.02</v>
      </c>
      <c r="F9" s="4">
        <f t="shared" si="0"/>
        <v>0</v>
      </c>
    </row>
    <row r="10" spans="1:6" x14ac:dyDescent="0.25">
      <c r="B10" s="1"/>
      <c r="C10" s="1"/>
      <c r="D10" s="1"/>
      <c r="E10" s="1"/>
      <c r="F10" s="1"/>
    </row>
    <row r="11" spans="1:6" x14ac:dyDescent="0.25">
      <c r="A11" t="s">
        <v>21</v>
      </c>
      <c r="B11" s="1"/>
      <c r="C11" s="1">
        <v>2025</v>
      </c>
      <c r="D11" s="4">
        <f>SUM(D6:D9)</f>
        <v>0</v>
      </c>
      <c r="E11" s="7">
        <f>E9</f>
        <v>0.02</v>
      </c>
      <c r="F11" s="4">
        <f>SUM(F6:F9)</f>
        <v>0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F0706-B999-4E32-A773-C0F0DB2215B5}">
  <dimension ref="A1:F8"/>
  <sheetViews>
    <sheetView workbookViewId="0">
      <selection activeCell="G21" sqref="G21"/>
    </sheetView>
  </sheetViews>
  <sheetFormatPr defaultRowHeight="15" x14ac:dyDescent="0.25"/>
  <cols>
    <col min="1" max="1" width="19.7109375" customWidth="1"/>
  </cols>
  <sheetData>
    <row r="1" spans="1:6" x14ac:dyDescent="0.25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3" spans="1:6" x14ac:dyDescent="0.25">
      <c r="A3" t="s">
        <v>9</v>
      </c>
      <c r="B3" s="1">
        <v>1</v>
      </c>
      <c r="C3" s="1">
        <v>2025</v>
      </c>
      <c r="D3" s="4">
        <v>0</v>
      </c>
      <c r="E3" s="5">
        <v>0.02</v>
      </c>
      <c r="F3" s="4">
        <f t="shared" ref="F3:F6" si="0">E3*D3</f>
        <v>0</v>
      </c>
    </row>
    <row r="4" spans="1:6" x14ac:dyDescent="0.25">
      <c r="A4" t="s">
        <v>9</v>
      </c>
      <c r="B4" s="1">
        <v>2</v>
      </c>
      <c r="C4" s="1">
        <v>2025</v>
      </c>
      <c r="D4" s="4">
        <v>0</v>
      </c>
      <c r="E4" s="5">
        <v>0.02</v>
      </c>
      <c r="F4" s="4">
        <f t="shared" si="0"/>
        <v>0</v>
      </c>
    </row>
    <row r="5" spans="1:6" x14ac:dyDescent="0.25">
      <c r="A5" t="s">
        <v>9</v>
      </c>
      <c r="B5" s="1">
        <v>3</v>
      </c>
      <c r="C5" s="1">
        <v>2025</v>
      </c>
      <c r="D5" s="4">
        <v>0</v>
      </c>
      <c r="E5" s="5">
        <v>0.02</v>
      </c>
      <c r="F5" s="4">
        <f t="shared" si="0"/>
        <v>0</v>
      </c>
    </row>
    <row r="6" spans="1:6" x14ac:dyDescent="0.25">
      <c r="A6" t="s">
        <v>9</v>
      </c>
      <c r="B6" s="1">
        <v>4</v>
      </c>
      <c r="C6" s="1">
        <v>2025</v>
      </c>
      <c r="D6" s="4">
        <v>0</v>
      </c>
      <c r="E6" s="5">
        <v>0.02</v>
      </c>
      <c r="F6" s="4">
        <f t="shared" si="0"/>
        <v>0</v>
      </c>
    </row>
    <row r="7" spans="1:6" x14ac:dyDescent="0.25">
      <c r="B7" s="1"/>
      <c r="C7" s="1"/>
      <c r="D7" s="1"/>
      <c r="E7" s="1"/>
      <c r="F7" s="1"/>
    </row>
    <row r="8" spans="1:6" x14ac:dyDescent="0.25">
      <c r="A8" t="s">
        <v>9</v>
      </c>
      <c r="B8" s="1"/>
      <c r="C8" s="1">
        <v>2025</v>
      </c>
      <c r="D8" s="4">
        <f>SUM(D3:D6)</f>
        <v>0</v>
      </c>
      <c r="E8" s="7">
        <f>E6</f>
        <v>0.02</v>
      </c>
      <c r="F8" s="4">
        <f>SUM(F3:F6)</f>
        <v>0</v>
      </c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F402A-CE77-4E1C-81E1-A22EF7AE1A12}">
  <dimension ref="A1:F8"/>
  <sheetViews>
    <sheetView workbookViewId="0">
      <selection activeCell="B19" sqref="B19"/>
    </sheetView>
  </sheetViews>
  <sheetFormatPr defaultRowHeight="15" x14ac:dyDescent="0.25"/>
  <cols>
    <col min="1" max="1" width="28.28515625" customWidth="1"/>
  </cols>
  <sheetData>
    <row r="1" spans="1:6" x14ac:dyDescent="0.25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3" spans="1:6" ht="15.75" x14ac:dyDescent="0.25">
      <c r="A3" s="9" t="s">
        <v>13</v>
      </c>
      <c r="B3" s="1">
        <v>1</v>
      </c>
      <c r="C3" s="1">
        <v>2025</v>
      </c>
      <c r="D3" s="4">
        <v>0</v>
      </c>
      <c r="E3" s="5">
        <v>0.02</v>
      </c>
      <c r="F3" s="4">
        <f t="shared" ref="F3:F6" si="0">E3*D3</f>
        <v>0</v>
      </c>
    </row>
    <row r="4" spans="1:6" ht="15.75" x14ac:dyDescent="0.25">
      <c r="A4" s="9" t="s">
        <v>13</v>
      </c>
      <c r="B4" s="1">
        <v>2</v>
      </c>
      <c r="C4" s="1">
        <v>2025</v>
      </c>
      <c r="D4" s="4">
        <v>0</v>
      </c>
      <c r="E4" s="5">
        <v>0.02</v>
      </c>
      <c r="F4" s="4">
        <f t="shared" si="0"/>
        <v>0</v>
      </c>
    </row>
    <row r="5" spans="1:6" ht="15.75" x14ac:dyDescent="0.25">
      <c r="A5" s="9" t="s">
        <v>13</v>
      </c>
      <c r="B5" s="1">
        <v>3</v>
      </c>
      <c r="C5" s="1">
        <v>2025</v>
      </c>
      <c r="D5" s="4">
        <v>0</v>
      </c>
      <c r="E5" s="5">
        <v>0.02</v>
      </c>
      <c r="F5" s="4">
        <f t="shared" si="0"/>
        <v>0</v>
      </c>
    </row>
    <row r="6" spans="1:6" ht="15.75" x14ac:dyDescent="0.25">
      <c r="A6" s="9" t="s">
        <v>13</v>
      </c>
      <c r="B6" s="1">
        <v>4</v>
      </c>
      <c r="C6" s="1">
        <v>2025</v>
      </c>
      <c r="D6" s="4">
        <v>0</v>
      </c>
      <c r="E6" s="5">
        <v>0.02</v>
      </c>
      <c r="F6" s="4">
        <f t="shared" si="0"/>
        <v>0</v>
      </c>
    </row>
    <row r="7" spans="1:6" x14ac:dyDescent="0.25">
      <c r="B7" s="1"/>
      <c r="C7" s="1"/>
      <c r="D7" s="1"/>
      <c r="E7" s="1"/>
      <c r="F7" s="1"/>
    </row>
    <row r="8" spans="1:6" ht="15.75" x14ac:dyDescent="0.25">
      <c r="A8" s="9" t="s">
        <v>13</v>
      </c>
      <c r="B8" s="1"/>
      <c r="C8" s="1">
        <v>2025</v>
      </c>
      <c r="D8" s="4">
        <f>SUM(D3:D6)</f>
        <v>0</v>
      </c>
      <c r="E8" s="7">
        <f>E6</f>
        <v>0.02</v>
      </c>
      <c r="F8" s="4">
        <f>SUM(F3:F6)</f>
        <v>0</v>
      </c>
    </row>
  </sheetData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94316-7633-410B-BE97-3011CD2C29DB}">
  <dimension ref="A1:F8"/>
  <sheetViews>
    <sheetView workbookViewId="0">
      <selection activeCell="I22" sqref="I22"/>
    </sheetView>
  </sheetViews>
  <sheetFormatPr defaultRowHeight="15" x14ac:dyDescent="0.25"/>
  <cols>
    <col min="1" max="1" width="43.140625" customWidth="1"/>
  </cols>
  <sheetData>
    <row r="1" spans="1:6" x14ac:dyDescent="0.25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3" spans="1:6" ht="15.75" x14ac:dyDescent="0.25">
      <c r="A3" s="9" t="s">
        <v>14</v>
      </c>
      <c r="B3" s="1">
        <v>1</v>
      </c>
      <c r="C3" s="1">
        <v>2025</v>
      </c>
      <c r="D3" s="4">
        <v>0</v>
      </c>
      <c r="E3" s="5">
        <v>0.02</v>
      </c>
      <c r="F3" s="4">
        <f t="shared" ref="F3:F6" si="0">E3*D3</f>
        <v>0</v>
      </c>
    </row>
    <row r="4" spans="1:6" ht="15.75" x14ac:dyDescent="0.25">
      <c r="A4" s="9" t="s">
        <v>14</v>
      </c>
      <c r="B4" s="1">
        <v>2</v>
      </c>
      <c r="C4" s="1">
        <v>2025</v>
      </c>
      <c r="D4" s="4">
        <v>0</v>
      </c>
      <c r="E4" s="5">
        <v>0.02</v>
      </c>
      <c r="F4" s="4">
        <f t="shared" si="0"/>
        <v>0</v>
      </c>
    </row>
    <row r="5" spans="1:6" ht="15.75" x14ac:dyDescent="0.25">
      <c r="A5" s="9" t="s">
        <v>14</v>
      </c>
      <c r="B5" s="1">
        <v>3</v>
      </c>
      <c r="C5" s="1">
        <v>2025</v>
      </c>
      <c r="D5" s="4">
        <v>0</v>
      </c>
      <c r="E5" s="5">
        <v>0.02</v>
      </c>
      <c r="F5" s="4">
        <f t="shared" si="0"/>
        <v>0</v>
      </c>
    </row>
    <row r="6" spans="1:6" ht="15.75" x14ac:dyDescent="0.25">
      <c r="A6" s="9" t="s">
        <v>14</v>
      </c>
      <c r="B6" s="1">
        <v>4</v>
      </c>
      <c r="C6" s="1">
        <v>2025</v>
      </c>
      <c r="D6" s="4">
        <v>0</v>
      </c>
      <c r="E6" s="5">
        <v>0.02</v>
      </c>
      <c r="F6" s="4">
        <f t="shared" si="0"/>
        <v>0</v>
      </c>
    </row>
    <row r="7" spans="1:6" x14ac:dyDescent="0.25">
      <c r="B7" s="1"/>
      <c r="C7" s="1"/>
      <c r="D7" s="1"/>
      <c r="E7" s="1"/>
      <c r="F7" s="1"/>
    </row>
    <row r="8" spans="1:6" ht="15.75" x14ac:dyDescent="0.25">
      <c r="A8" s="9" t="s">
        <v>14</v>
      </c>
      <c r="B8" s="1"/>
      <c r="C8" s="1">
        <v>2025</v>
      </c>
      <c r="D8" s="4">
        <f>SUM(D3:D6)</f>
        <v>0</v>
      </c>
      <c r="E8" s="7">
        <f>E6</f>
        <v>0.02</v>
      </c>
      <c r="F8" s="4">
        <f>SUM(F3:F6)</f>
        <v>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Total</vt:lpstr>
      <vt:lpstr>One Green Leaf</vt:lpstr>
      <vt:lpstr>Jane's Joint</vt:lpstr>
      <vt:lpstr>Topless Pre-Rolls</vt:lpstr>
      <vt:lpstr>BOUTIQUE GARDENS LLC</vt:lpstr>
      <vt:lpstr>CLOUD GARDEN CULTIVATION LLC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Campbell</dc:creator>
  <cp:lastModifiedBy>Amy Troxel</cp:lastModifiedBy>
  <cp:lastPrinted>2024-10-15T15:39:22Z</cp:lastPrinted>
  <dcterms:created xsi:type="dcterms:W3CDTF">2024-08-15T14:16:09Z</dcterms:created>
  <dcterms:modified xsi:type="dcterms:W3CDTF">2025-06-02T14:25:40Z</dcterms:modified>
</cp:coreProperties>
</file>