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BID DOCUMENTS\Nancy Terrace 061423\"/>
    </mc:Choice>
  </mc:AlternateContent>
  <xr:revisionPtr revIDLastSave="0" documentId="8_{CFCD6B2D-05AC-4EBA-8F27-07ADA47F93F0}" xr6:coauthVersionLast="47" xr6:coauthVersionMax="47" xr10:uidLastSave="{00000000-0000-0000-0000-000000000000}"/>
  <bookViews>
    <workbookView xWindow="-120" yWindow="-120" windowWidth="24240" windowHeight="13140" tabRatio="858" activeTab="2" xr2:uid="{00000000-000D-0000-FFFF-FFFF00000000}"/>
  </bookViews>
  <sheets>
    <sheet name="Project Info" sheetId="1" r:id="rId1"/>
    <sheet name="Eng Est-Total" sheetId="9" r:id="rId2"/>
    <sheet name="Bid Tally 06-14-2023" sheetId="10" r:id="rId3"/>
  </sheets>
  <definedNames>
    <definedName name="BIDDER1" localSheetId="2">#REF!</definedName>
    <definedName name="BIDDER1">#REF!</definedName>
    <definedName name="BIDDER10" localSheetId="2">#REF!</definedName>
    <definedName name="BIDDER10">#REF!</definedName>
    <definedName name="BIDDER11" localSheetId="2">#REF!</definedName>
    <definedName name="BIDDER11">#REF!</definedName>
    <definedName name="BIDDER12" localSheetId="2">#REF!</definedName>
    <definedName name="BIDDER12">#REF!</definedName>
    <definedName name="BIDDER13" localSheetId="2">#REF!</definedName>
    <definedName name="BIDDER13">#REF!</definedName>
    <definedName name="BIDDER14" localSheetId="2">#REF!</definedName>
    <definedName name="BIDDER14">#REF!</definedName>
    <definedName name="BIDDER15" localSheetId="2">#REF!</definedName>
    <definedName name="BIDDER15">#REF!</definedName>
    <definedName name="BIDDER16" localSheetId="2">#REF!</definedName>
    <definedName name="BIDDER16">#REF!</definedName>
    <definedName name="BIDDER17" localSheetId="2">#REF!</definedName>
    <definedName name="BIDDER17">#REF!</definedName>
    <definedName name="BIDDER18" localSheetId="2">#REF!</definedName>
    <definedName name="BIDDER18">#REF!</definedName>
    <definedName name="BIDDER19" localSheetId="2">#REF!</definedName>
    <definedName name="BIDDER19">#REF!</definedName>
    <definedName name="BIDDER2" localSheetId="2">#REF!</definedName>
    <definedName name="BIDDER2">#REF!</definedName>
    <definedName name="BIDDER20" localSheetId="2">#REF!</definedName>
    <definedName name="BIDDER20">#REF!</definedName>
    <definedName name="BIDDER21" localSheetId="2">#REF!</definedName>
    <definedName name="BIDDER21">#REF!</definedName>
    <definedName name="BIDDER22" localSheetId="2">#REF!</definedName>
    <definedName name="BIDDER22">#REF!</definedName>
    <definedName name="BIDDER23" localSheetId="2">#REF!</definedName>
    <definedName name="BIDDER23">#REF!</definedName>
    <definedName name="BIDDER24" localSheetId="2">#REF!</definedName>
    <definedName name="BIDDER24">#REF!</definedName>
    <definedName name="BIDDER3" localSheetId="2">#REF!</definedName>
    <definedName name="BIDDER3">#REF!</definedName>
    <definedName name="BIDDER4" localSheetId="2">#REF!</definedName>
    <definedName name="BIDDER4">#REF!</definedName>
    <definedName name="BIDDER5" localSheetId="2">#REF!</definedName>
    <definedName name="BIDDER5">#REF!</definedName>
    <definedName name="BIDDER6" localSheetId="2">#REF!</definedName>
    <definedName name="BIDDER6">#REF!</definedName>
    <definedName name="BIDDER7" localSheetId="2">#REF!</definedName>
    <definedName name="BIDDER7">#REF!</definedName>
    <definedName name="BIDDER8" localSheetId="2">#REF!</definedName>
    <definedName name="BIDDER8">#REF!</definedName>
    <definedName name="BIDDER9" localSheetId="2">#REF!</definedName>
    <definedName name="BIDDER9">#REF!</definedName>
    <definedName name="Certif1" localSheetId="2">#REF!</definedName>
    <definedName name="Certif1">#REF!</definedName>
    <definedName name="Certif10" localSheetId="2">#REF!</definedName>
    <definedName name="Certif10">#REF!</definedName>
    <definedName name="Certif2" localSheetId="2">#REF!</definedName>
    <definedName name="Certif2">#REF!</definedName>
    <definedName name="Certif3" localSheetId="2">#REF!</definedName>
    <definedName name="Certif3">#REF!</definedName>
    <definedName name="Certif4" localSheetId="2">#REF!</definedName>
    <definedName name="Certif4">#REF!</definedName>
    <definedName name="Certif5" localSheetId="2">#REF!</definedName>
    <definedName name="Certif5">#REF!</definedName>
    <definedName name="Certif6" localSheetId="2">#REF!</definedName>
    <definedName name="Certif6">#REF!</definedName>
    <definedName name="Certif7" localSheetId="2">#REF!</definedName>
    <definedName name="Certif7">#REF!</definedName>
    <definedName name="Certif8" localSheetId="2">#REF!</definedName>
    <definedName name="Certif8">#REF!</definedName>
    <definedName name="Certif9" localSheetId="2">#REF!</definedName>
    <definedName name="Certif9">#REF!</definedName>
    <definedName name="Change1" localSheetId="2">#REF!</definedName>
    <definedName name="Change1">#REF!</definedName>
    <definedName name="Change10" localSheetId="2">#REF!</definedName>
    <definedName name="Change10">#REF!</definedName>
    <definedName name="Change2" localSheetId="2">#REF!</definedName>
    <definedName name="Change2">#REF!</definedName>
    <definedName name="Change3" localSheetId="2">#REF!</definedName>
    <definedName name="Change3">#REF!</definedName>
    <definedName name="Change4" localSheetId="2">#REF!</definedName>
    <definedName name="Change4">#REF!</definedName>
    <definedName name="Change5" localSheetId="2">#REF!</definedName>
    <definedName name="Change5">#REF!</definedName>
    <definedName name="Change6" localSheetId="2">#REF!</definedName>
    <definedName name="Change6">#REF!</definedName>
    <definedName name="Change7" localSheetId="2">#REF!</definedName>
    <definedName name="Change7">#REF!</definedName>
    <definedName name="Change8" localSheetId="2">#REF!</definedName>
    <definedName name="Change8">#REF!</definedName>
    <definedName name="Change9" localSheetId="2">#REF!</definedName>
    <definedName name="Change9">#REF!</definedName>
    <definedName name="_xlnm.Print_Area" localSheetId="2">'Bid Tally 06-14-2023'!$A$1:$G$56</definedName>
    <definedName name="_xlnm.Print_Area" localSheetId="1">'Eng Est-Total'!$A$1:$J$56</definedName>
    <definedName name="state1" localSheetId="2">#REF!</definedName>
    <definedName name="state1">#REF!</definedName>
    <definedName name="state10" localSheetId="2">#REF!</definedName>
    <definedName name="state10">#REF!</definedName>
    <definedName name="state2" localSheetId="2">#REF!</definedName>
    <definedName name="state2">#REF!</definedName>
    <definedName name="state3" localSheetId="2">#REF!</definedName>
    <definedName name="state3">#REF!</definedName>
    <definedName name="state4" localSheetId="2">#REF!</definedName>
    <definedName name="state4">#REF!</definedName>
    <definedName name="state5" localSheetId="2">#REF!</definedName>
    <definedName name="state5">#REF!</definedName>
    <definedName name="state6" localSheetId="2">#REF!</definedName>
    <definedName name="state6">#REF!</definedName>
    <definedName name="state7" localSheetId="2">#REF!</definedName>
    <definedName name="state7">#REF!</definedName>
    <definedName name="state8" localSheetId="2">#REF!</definedName>
    <definedName name="state8">#REF!</definedName>
    <definedName name="state9" localSheetId="2">#REF!</definedName>
    <definedName name="state9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1" i="10" l="1"/>
  <c r="I25" i="10"/>
  <c r="I17" i="10"/>
  <c r="D10" i="10"/>
  <c r="M10" i="10" s="1"/>
  <c r="D11" i="10"/>
  <c r="M11" i="10" s="1"/>
  <c r="D12" i="10"/>
  <c r="M12" i="10" s="1"/>
  <c r="D13" i="10"/>
  <c r="S13" i="10" s="1"/>
  <c r="D17" i="10"/>
  <c r="D25" i="10"/>
  <c r="O25" i="10" s="1"/>
  <c r="D26" i="10"/>
  <c r="M26" i="10" s="1"/>
  <c r="D27" i="10"/>
  <c r="D34" i="10"/>
  <c r="D47" i="10"/>
  <c r="U12" i="10" l="1"/>
  <c r="U26" i="10"/>
  <c r="U13" i="10"/>
  <c r="S25" i="10"/>
  <c r="M13" i="10"/>
  <c r="U25" i="10"/>
  <c r="O13" i="10"/>
  <c r="Q13" i="10"/>
  <c r="U10" i="10"/>
  <c r="K11" i="10"/>
  <c r="Q25" i="10"/>
  <c r="O26" i="10"/>
  <c r="K10" i="10"/>
  <c r="Q26" i="10"/>
  <c r="K13" i="10"/>
  <c r="Q10" i="10"/>
  <c r="O10" i="10"/>
  <c r="Q11" i="10"/>
  <c r="O12" i="10"/>
  <c r="K12" i="10"/>
  <c r="O11" i="10"/>
  <c r="Q12" i="10"/>
  <c r="I26" i="10"/>
  <c r="S26" i="10"/>
  <c r="I12" i="10"/>
  <c r="K25" i="10"/>
  <c r="M25" i="10"/>
  <c r="S10" i="10"/>
  <c r="I10" i="10"/>
  <c r="K26" i="10"/>
  <c r="S11" i="10"/>
  <c r="I11" i="10"/>
  <c r="S12" i="10"/>
  <c r="I13" i="10"/>
  <c r="G26" i="10" l="1"/>
  <c r="G25" i="10"/>
  <c r="G13" i="10"/>
  <c r="G12" i="10"/>
  <c r="G11" i="10"/>
  <c r="A11" i="10"/>
  <c r="A12" i="10" s="1"/>
  <c r="A13" i="10" s="1"/>
  <c r="A14" i="10" s="1"/>
  <c r="A15" i="10" s="1"/>
  <c r="A16" i="10" s="1"/>
  <c r="A18" i="10" s="1"/>
  <c r="A19" i="10" s="1"/>
  <c r="A20" i="10" s="1"/>
  <c r="A21" i="10" s="1"/>
  <c r="A22" i="10" s="1"/>
  <c r="A23" i="10" s="1"/>
  <c r="A24" i="10" s="1"/>
  <c r="A25" i="10" s="1"/>
  <c r="A26" i="10" s="1"/>
  <c r="A28" i="10" s="1"/>
  <c r="A29" i="10" s="1"/>
  <c r="A30" i="10" s="1"/>
  <c r="A31" i="10" s="1"/>
  <c r="A32" i="10" s="1"/>
  <c r="A33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8" i="10" s="1"/>
  <c r="A49" i="10" s="1"/>
  <c r="A50" i="10" s="1"/>
  <c r="A51" i="10" s="1"/>
  <c r="G10" i="10"/>
  <c r="F5" i="10"/>
  <c r="C5" i="10"/>
  <c r="C3" i="10"/>
  <c r="G25" i="9" l="1"/>
  <c r="G26" i="9"/>
  <c r="I12" i="9" l="1"/>
  <c r="I13" i="9"/>
  <c r="I14" i="9"/>
  <c r="I15" i="9"/>
  <c r="I16" i="9"/>
  <c r="I11" i="9"/>
  <c r="D36" i="9"/>
  <c r="D36" i="10" s="1"/>
  <c r="D37" i="9"/>
  <c r="D37" i="10" s="1"/>
  <c r="D38" i="9"/>
  <c r="D38" i="10" s="1"/>
  <c r="D39" i="9"/>
  <c r="D39" i="10" s="1"/>
  <c r="D40" i="9"/>
  <c r="D40" i="10" s="1"/>
  <c r="D41" i="9"/>
  <c r="D41" i="10" s="1"/>
  <c r="D42" i="9"/>
  <c r="D42" i="10" s="1"/>
  <c r="D43" i="9"/>
  <c r="D43" i="10" s="1"/>
  <c r="D44" i="9"/>
  <c r="D44" i="10" s="1"/>
  <c r="D45" i="9"/>
  <c r="D45" i="10" s="1"/>
  <c r="D46" i="9"/>
  <c r="D46" i="10" s="1"/>
  <c r="D49" i="9"/>
  <c r="D49" i="10" s="1"/>
  <c r="D50" i="9"/>
  <c r="D50" i="10" s="1"/>
  <c r="D51" i="9"/>
  <c r="D51" i="10" s="1"/>
  <c r="D48" i="9"/>
  <c r="D48" i="10" s="1"/>
  <c r="D35" i="9"/>
  <c r="D35" i="10" s="1"/>
  <c r="D29" i="9"/>
  <c r="D29" i="10" s="1"/>
  <c r="D30" i="9"/>
  <c r="D30" i="10" s="1"/>
  <c r="D31" i="9"/>
  <c r="D31" i="10" s="1"/>
  <c r="D32" i="9"/>
  <c r="D32" i="10" s="1"/>
  <c r="D33" i="9"/>
  <c r="D33" i="10" s="1"/>
  <c r="D19" i="9"/>
  <c r="D19" i="10" s="1"/>
  <c r="D20" i="9"/>
  <c r="D20" i="10" s="1"/>
  <c r="D21" i="9"/>
  <c r="D21" i="10" s="1"/>
  <c r="D22" i="9"/>
  <c r="D22" i="10" s="1"/>
  <c r="D23" i="9"/>
  <c r="D23" i="10" s="1"/>
  <c r="D24" i="9"/>
  <c r="D24" i="10" s="1"/>
  <c r="D28" i="9"/>
  <c r="D28" i="10" s="1"/>
  <c r="D18" i="9"/>
  <c r="D18" i="10" s="1"/>
  <c r="D15" i="9"/>
  <c r="D15" i="10" s="1"/>
  <c r="D16" i="9"/>
  <c r="D16" i="10" s="1"/>
  <c r="D14" i="9"/>
  <c r="D14" i="10" s="1"/>
  <c r="Q40" i="10" l="1"/>
  <c r="M40" i="10"/>
  <c r="K40" i="10"/>
  <c r="U40" i="10"/>
  <c r="I40" i="10"/>
  <c r="O40" i="10"/>
  <c r="S40" i="10"/>
  <c r="G40" i="10"/>
  <c r="U37" i="10"/>
  <c r="I37" i="10"/>
  <c r="Q37" i="10"/>
  <c r="S37" i="10"/>
  <c r="M37" i="10"/>
  <c r="O37" i="10"/>
  <c r="K37" i="10"/>
  <c r="G37" i="10"/>
  <c r="S16" i="10"/>
  <c r="K16" i="10"/>
  <c r="U16" i="10"/>
  <c r="Q16" i="10"/>
  <c r="I16" i="10"/>
  <c r="O16" i="10"/>
  <c r="M16" i="10"/>
  <c r="G16" i="10"/>
  <c r="S50" i="10"/>
  <c r="Q50" i="10"/>
  <c r="U50" i="10"/>
  <c r="I50" i="10"/>
  <c r="O50" i="10"/>
  <c r="K50" i="10"/>
  <c r="M50" i="10"/>
  <c r="G50" i="10"/>
  <c r="M29" i="10"/>
  <c r="U29" i="10"/>
  <c r="I29" i="10"/>
  <c r="S29" i="10"/>
  <c r="K29" i="10"/>
  <c r="O29" i="10"/>
  <c r="Q29" i="10"/>
  <c r="G29" i="10"/>
  <c r="M22" i="10"/>
  <c r="O22" i="10"/>
  <c r="U22" i="10"/>
  <c r="K22" i="10"/>
  <c r="I22" i="10"/>
  <c r="S22" i="10"/>
  <c r="Q22" i="10"/>
  <c r="G22" i="10"/>
  <c r="O18" i="10"/>
  <c r="U18" i="10"/>
  <c r="Q18" i="10"/>
  <c r="I18" i="10"/>
  <c r="M18" i="10"/>
  <c r="K18" i="10"/>
  <c r="S18" i="10"/>
  <c r="G18" i="10"/>
  <c r="Q39" i="10"/>
  <c r="O39" i="10"/>
  <c r="M39" i="10"/>
  <c r="U39" i="10"/>
  <c r="I39" i="10"/>
  <c r="K39" i="10"/>
  <c r="S39" i="10"/>
  <c r="G39" i="10"/>
  <c r="O51" i="10"/>
  <c r="U51" i="10"/>
  <c r="Q51" i="10"/>
  <c r="K51" i="10"/>
  <c r="I51" i="10"/>
  <c r="M51" i="10"/>
  <c r="S51" i="10"/>
  <c r="G51" i="10"/>
  <c r="Q21" i="10"/>
  <c r="M21" i="10"/>
  <c r="O21" i="10"/>
  <c r="K21" i="10"/>
  <c r="I21" i="10"/>
  <c r="S21" i="10"/>
  <c r="U21" i="10"/>
  <c r="G21" i="10"/>
  <c r="M46" i="10"/>
  <c r="U46" i="10"/>
  <c r="I46" i="10"/>
  <c r="K46" i="10"/>
  <c r="O46" i="10"/>
  <c r="Q46" i="10"/>
  <c r="S46" i="10"/>
  <c r="G46" i="10"/>
  <c r="O41" i="10"/>
  <c r="M41" i="10"/>
  <c r="S41" i="10"/>
  <c r="K41" i="10"/>
  <c r="I41" i="10"/>
  <c r="U41" i="10"/>
  <c r="Q41" i="10"/>
  <c r="G41" i="10"/>
  <c r="Q38" i="10"/>
  <c r="U38" i="10"/>
  <c r="I38" i="10"/>
  <c r="M38" i="10"/>
  <c r="O38" i="10"/>
  <c r="K38" i="10"/>
  <c r="S38" i="10"/>
  <c r="G38" i="10"/>
  <c r="Q19" i="10"/>
  <c r="O19" i="10"/>
  <c r="U19" i="10"/>
  <c r="K19" i="10"/>
  <c r="S19" i="10"/>
  <c r="M19" i="10"/>
  <c r="I19" i="10"/>
  <c r="G19" i="10"/>
  <c r="M15" i="10"/>
  <c r="Q15" i="10"/>
  <c r="U15" i="10"/>
  <c r="O15" i="10"/>
  <c r="K15" i="10"/>
  <c r="I15" i="10"/>
  <c r="S15" i="10"/>
  <c r="G15" i="10"/>
  <c r="M28" i="10"/>
  <c r="U28" i="10"/>
  <c r="K28" i="10"/>
  <c r="I28" i="10"/>
  <c r="O28" i="10"/>
  <c r="Q28" i="10"/>
  <c r="S28" i="10"/>
  <c r="G28" i="10"/>
  <c r="M48" i="10"/>
  <c r="U48" i="10"/>
  <c r="K48" i="10"/>
  <c r="Q48" i="10"/>
  <c r="O48" i="10"/>
  <c r="S48" i="10"/>
  <c r="I48" i="10"/>
  <c r="G48" i="10"/>
  <c r="Q36" i="10"/>
  <c r="U36" i="10"/>
  <c r="O36" i="10"/>
  <c r="S36" i="10"/>
  <c r="I36" i="10"/>
  <c r="K36" i="10"/>
  <c r="M36" i="10"/>
  <c r="G36" i="10"/>
  <c r="Q20" i="10"/>
  <c r="U20" i="10"/>
  <c r="O20" i="10"/>
  <c r="S20" i="10"/>
  <c r="I20" i="10"/>
  <c r="K20" i="10"/>
  <c r="M20" i="10"/>
  <c r="G20" i="10"/>
  <c r="M45" i="10"/>
  <c r="U45" i="10"/>
  <c r="O45" i="10"/>
  <c r="I45" i="10"/>
  <c r="S45" i="10"/>
  <c r="K45" i="10"/>
  <c r="Q45" i="10"/>
  <c r="G45" i="10"/>
  <c r="M33" i="10"/>
  <c r="U33" i="10"/>
  <c r="S33" i="10"/>
  <c r="Q33" i="10"/>
  <c r="O33" i="10"/>
  <c r="I33" i="10"/>
  <c r="K33" i="10"/>
  <c r="G33" i="10"/>
  <c r="M44" i="10"/>
  <c r="U44" i="10"/>
  <c r="I44" i="10"/>
  <c r="K44" i="10"/>
  <c r="S44" i="10"/>
  <c r="O44" i="10"/>
  <c r="Q44" i="10"/>
  <c r="G44" i="10"/>
  <c r="M30" i="10"/>
  <c r="U30" i="10"/>
  <c r="O30" i="10"/>
  <c r="I30" i="10"/>
  <c r="S30" i="10"/>
  <c r="K30" i="10"/>
  <c r="Q30" i="10"/>
  <c r="G30" i="10"/>
  <c r="O35" i="10"/>
  <c r="U35" i="10"/>
  <c r="Q35" i="10"/>
  <c r="K35" i="10"/>
  <c r="I35" i="10"/>
  <c r="S35" i="10"/>
  <c r="M35" i="10"/>
  <c r="G35" i="10"/>
  <c r="O24" i="10"/>
  <c r="U24" i="10"/>
  <c r="K24" i="10"/>
  <c r="I24" i="10"/>
  <c r="S24" i="10"/>
  <c r="M24" i="10"/>
  <c r="Q24" i="10"/>
  <c r="G24" i="10"/>
  <c r="O23" i="10"/>
  <c r="U23" i="10"/>
  <c r="M23" i="10"/>
  <c r="I23" i="10"/>
  <c r="K23" i="10"/>
  <c r="S23" i="10"/>
  <c r="Q23" i="10"/>
  <c r="G23" i="10"/>
  <c r="S49" i="10"/>
  <c r="U49" i="10"/>
  <c r="Q49" i="10"/>
  <c r="O49" i="10"/>
  <c r="K49" i="10"/>
  <c r="M49" i="10"/>
  <c r="I49" i="10"/>
  <c r="G49" i="10"/>
  <c r="S14" i="10"/>
  <c r="S52" i="10" s="1"/>
  <c r="Q14" i="10"/>
  <c r="O14" i="10"/>
  <c r="U14" i="10"/>
  <c r="I14" i="10"/>
  <c r="K14" i="10"/>
  <c r="M14" i="10"/>
  <c r="G14" i="10"/>
  <c r="S32" i="10"/>
  <c r="I32" i="10"/>
  <c r="U32" i="10"/>
  <c r="Q32" i="10"/>
  <c r="O32" i="10"/>
  <c r="K32" i="10"/>
  <c r="M32" i="10"/>
  <c r="G32" i="10"/>
  <c r="O43" i="10"/>
  <c r="U43" i="10"/>
  <c r="K43" i="10"/>
  <c r="S43" i="10"/>
  <c r="I43" i="10"/>
  <c r="M43" i="10"/>
  <c r="Q43" i="10"/>
  <c r="G43" i="10"/>
  <c r="S31" i="10"/>
  <c r="K31" i="10"/>
  <c r="O31" i="10"/>
  <c r="U31" i="10"/>
  <c r="Q31" i="10"/>
  <c r="M31" i="10"/>
  <c r="I31" i="10"/>
  <c r="G31" i="10"/>
  <c r="O42" i="10"/>
  <c r="S42" i="10"/>
  <c r="U42" i="10"/>
  <c r="I42" i="10"/>
  <c r="K42" i="10"/>
  <c r="M42" i="10"/>
  <c r="Q42" i="10"/>
  <c r="G42" i="10"/>
  <c r="I49" i="9"/>
  <c r="I50" i="9"/>
  <c r="I51" i="9"/>
  <c r="I48" i="9"/>
  <c r="I19" i="9"/>
  <c r="I20" i="9"/>
  <c r="I21" i="9"/>
  <c r="I22" i="9"/>
  <c r="I23" i="9"/>
  <c r="I24" i="9"/>
  <c r="I25" i="9"/>
  <c r="I26" i="9"/>
  <c r="I29" i="9"/>
  <c r="I30" i="9"/>
  <c r="I31" i="9"/>
  <c r="I32" i="9"/>
  <c r="I33" i="9"/>
  <c r="I28" i="9"/>
  <c r="I38" i="9"/>
  <c r="I39" i="9"/>
  <c r="I40" i="9"/>
  <c r="I41" i="9"/>
  <c r="I42" i="9"/>
  <c r="I43" i="9"/>
  <c r="I44" i="9"/>
  <c r="I45" i="9"/>
  <c r="I46" i="9"/>
  <c r="I35" i="9"/>
  <c r="I36" i="9"/>
  <c r="I37" i="9"/>
  <c r="G35" i="9"/>
  <c r="G36" i="9"/>
  <c r="G41" i="9"/>
  <c r="G43" i="9"/>
  <c r="I18" i="9"/>
  <c r="I10" i="9"/>
  <c r="G52" i="10" l="1"/>
  <c r="K52" i="10"/>
  <c r="I52" i="10"/>
  <c r="U52" i="10"/>
  <c r="O52" i="10"/>
  <c r="M52" i="10"/>
  <c r="Q52" i="10"/>
  <c r="I52" i="9"/>
  <c r="G38" i="9" l="1"/>
  <c r="G10" i="9" l="1"/>
  <c r="G44" i="9"/>
  <c r="G40" i="9" l="1"/>
  <c r="G42" i="9"/>
  <c r="G29" i="9"/>
  <c r="G30" i="9"/>
  <c r="G31" i="9"/>
  <c r="G46" i="9" l="1"/>
  <c r="G45" i="9"/>
  <c r="G39" i="9"/>
  <c r="G22" i="9"/>
  <c r="G20" i="9"/>
  <c r="G19" i="9"/>
  <c r="G48" i="9" l="1"/>
  <c r="G50" i="9" l="1"/>
  <c r="G37" i="9"/>
  <c r="G33" i="9" l="1"/>
  <c r="G32" i="9"/>
  <c r="G24" i="9"/>
  <c r="G28" i="9"/>
  <c r="G51" i="9"/>
  <c r="G49" i="9"/>
  <c r="G23" i="9"/>
  <c r="G21" i="9"/>
  <c r="G18" i="9"/>
  <c r="C3" i="9"/>
  <c r="G15" i="9"/>
  <c r="G14" i="9"/>
  <c r="G13" i="9"/>
  <c r="G12" i="9"/>
  <c r="G11" i="9"/>
  <c r="C5" i="9"/>
  <c r="F5" i="9"/>
  <c r="A11" i="9"/>
  <c r="A12" i="9" s="1"/>
  <c r="A13" i="9" s="1"/>
  <c r="A14" i="9" s="1"/>
  <c r="A15" i="9" s="1"/>
  <c r="A16" i="9" s="1"/>
  <c r="A18" i="9" l="1"/>
  <c r="A19" i="9" l="1"/>
  <c r="A20" i="9" s="1"/>
  <c r="A21" i="9" s="1"/>
  <c r="A22" i="9" l="1"/>
  <c r="A23" i="9" s="1"/>
  <c r="A24" i="9" s="1"/>
  <c r="A25" i="9" s="1"/>
  <c r="A26" i="9" l="1"/>
  <c r="A28" i="9" s="1"/>
  <c r="A29" i="9" s="1"/>
  <c r="A30" i="9" s="1"/>
  <c r="A31" i="9" s="1"/>
  <c r="A32" i="9" s="1"/>
  <c r="A33" i="9" s="1"/>
  <c r="A35" i="9" l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8" i="9" l="1"/>
  <c r="A49" i="9" s="1"/>
  <c r="A50" i="9" s="1"/>
  <c r="A51" i="9" s="1"/>
  <c r="G16" i="9" l="1"/>
  <c r="G52" i="9" s="1"/>
</calcChain>
</file>

<file path=xl/sharedStrings.xml><?xml version="1.0" encoding="utf-8"?>
<sst xmlns="http://schemas.openxmlformats.org/spreadsheetml/2006/main" count="250" uniqueCount="100">
  <si>
    <t>Name of Project</t>
  </si>
  <si>
    <t>Municipality</t>
  </si>
  <si>
    <t>County</t>
  </si>
  <si>
    <t>Contractor</t>
  </si>
  <si>
    <t xml:space="preserve">Contractor's Address </t>
  </si>
  <si>
    <t>Contractor's City, State, Zip</t>
  </si>
  <si>
    <t>ENGINEER'S ESTIMATE</t>
  </si>
  <si>
    <t>PROJECT NAME:</t>
  </si>
  <si>
    <t>DATE:</t>
  </si>
  <si>
    <t>MUNICIPALITY:</t>
  </si>
  <si>
    <t>PROJECT NO.</t>
  </si>
  <si>
    <t>PREPARED BY:</t>
  </si>
  <si>
    <t>REVIEWED  BY:</t>
  </si>
  <si>
    <t>ITEM</t>
  </si>
  <si>
    <t>APPROX.</t>
  </si>
  <si>
    <t>UNIT</t>
  </si>
  <si>
    <t>NO</t>
  </si>
  <si>
    <t>DESCRIPTION</t>
  </si>
  <si>
    <t>QTY</t>
  </si>
  <si>
    <t>PRICE</t>
  </si>
  <si>
    <t>TOTAL</t>
  </si>
  <si>
    <t>Date</t>
  </si>
  <si>
    <t>Unit</t>
  </si>
  <si>
    <t>Project Number</t>
  </si>
  <si>
    <t>Van Cleef Engineering Associates</t>
  </si>
  <si>
    <t>755 Memorial Parkway, Suite 110</t>
  </si>
  <si>
    <t>Phillipsburg, NJ  08865</t>
  </si>
  <si>
    <t>Stanley J. Schrek, PE</t>
  </si>
  <si>
    <t>Borough Engineer</t>
  </si>
  <si>
    <t>Base Bid Amount</t>
  </si>
  <si>
    <t>Site Clearing</t>
  </si>
  <si>
    <t>LS</t>
  </si>
  <si>
    <t>Police Traffic Directors</t>
  </si>
  <si>
    <t>Flaggers</t>
  </si>
  <si>
    <t>Traffic Cones</t>
  </si>
  <si>
    <t>Breakaway Barricades</t>
  </si>
  <si>
    <t>Safety Drums</t>
  </si>
  <si>
    <t>Construction Signs</t>
  </si>
  <si>
    <t>SF</t>
  </si>
  <si>
    <t>Milling, 2" Average Depth</t>
  </si>
  <si>
    <t>Tack Coat (0.10 gal,sy)</t>
  </si>
  <si>
    <t>Asphalt Price Adjustment</t>
  </si>
  <si>
    <t>SY</t>
  </si>
  <si>
    <t>Gal</t>
  </si>
  <si>
    <t>Ton</t>
  </si>
  <si>
    <t>LF</t>
  </si>
  <si>
    <t>Reset Existing Manhole, Use Existing Frame &amp; Lid</t>
  </si>
  <si>
    <t>Fuel Price Adjustment</t>
  </si>
  <si>
    <t>Topsoil, 4" thick</t>
  </si>
  <si>
    <t>Sub Total</t>
  </si>
  <si>
    <t>Traffic Stripes, Long-life Thermoplastic, 4" wide</t>
  </si>
  <si>
    <t>SJS</t>
  </si>
  <si>
    <t>IF &amp; Where Directed</t>
  </si>
  <si>
    <t>Hrs</t>
  </si>
  <si>
    <t>Dollar</t>
  </si>
  <si>
    <t xml:space="preserve">WASHINGTON TOWNSHIP </t>
  </si>
  <si>
    <t>Morris County</t>
  </si>
  <si>
    <t>SM/ JTB</t>
  </si>
  <si>
    <t>Granite Block Curb</t>
  </si>
  <si>
    <t>Hot Mix Asphalt, 6" Driveway Apron</t>
  </si>
  <si>
    <t>Reset Existing Type B Inlet</t>
  </si>
  <si>
    <t>Type N Eco Curb Piece</t>
  </si>
  <si>
    <t>Type B Bicycle Safe Frame &amp; Grate</t>
  </si>
  <si>
    <t>Regrout Existing Granite Block Curb</t>
  </si>
  <si>
    <t xml:space="preserve">Dense Graded Aggregate Base Course, 6" Thick </t>
  </si>
  <si>
    <t>Road Excavation, Unclassified, 10" Thick</t>
  </si>
  <si>
    <t>Hot Mix Asphalt 19M64 Base Course, 4" Thick</t>
  </si>
  <si>
    <t>Hot Mix Asphalt 9.5M64 Surface Course, 2" Thick</t>
  </si>
  <si>
    <t>Fertilize, Seed-Type A, &amp; Straw Mulch</t>
  </si>
  <si>
    <t xml:space="preserve"> </t>
  </si>
  <si>
    <t>Reconstruct Existing Type B Inlet, 0-6' deep</t>
  </si>
  <si>
    <t>Reconstruct Existing Type B Inlet, 6-10' deep</t>
  </si>
  <si>
    <t>Asphalt Curb (If &amp; Where Directed)</t>
  </si>
  <si>
    <t>Install 3" PVC, Schedule 40 (Roof Leader Through Curb) (If &amp; Where Directed)</t>
  </si>
  <si>
    <t>Reconstruct Existing Manhole, Install New Frame &amp; Lid (If &amp; Where Directed)</t>
  </si>
  <si>
    <t>Asphalt Driveway Repair (If &amp; Where Directed)</t>
  </si>
  <si>
    <t>Concrete Driveway Repair (If &amp; Where Directed)</t>
  </si>
  <si>
    <t>Hot Mix Asphalt 9.5M64 Levelling Course, thickness varies (If &amp; Where Directed)</t>
  </si>
  <si>
    <t>Traffic Stripes, Long-life Thermoplastic, 16" wide</t>
  </si>
  <si>
    <t>NANCY TERRACE</t>
  </si>
  <si>
    <t>Reconstruct Existing Type A Inlet</t>
  </si>
  <si>
    <t>Reconstruct Existing Type E Inlet</t>
  </si>
  <si>
    <t>Type A Bicycle Safe Frame &amp; Grate</t>
  </si>
  <si>
    <t>Type E Bicycle Safe Frame &amp; Grate</t>
  </si>
  <si>
    <t>IMPROVEMENTS TO NANCY TERRACE</t>
  </si>
  <si>
    <t>Engineer's Estimate</t>
  </si>
  <si>
    <t>Bidder 1</t>
  </si>
  <si>
    <t>Bidder 2</t>
  </si>
  <si>
    <t>Bidder 3</t>
  </si>
  <si>
    <t>Bidder 4</t>
  </si>
  <si>
    <t>Bidder 5</t>
  </si>
  <si>
    <t>Bidder 6</t>
  </si>
  <si>
    <t>Bidder 7</t>
  </si>
  <si>
    <t>Top Line Construction Corp              22 Fifth Street                             Somerville, NJ</t>
  </si>
  <si>
    <t>Riverview Paving                               859 Willow Grove Street Hackettstown, NJ 07840</t>
  </si>
  <si>
    <t>AJM Contractors                               300 Kuller Road                                              Clifton, NJ 07011</t>
  </si>
  <si>
    <t>DLS Contracting Inc.                           36 Montesanto Road                             Fairfield, NJ 07004</t>
  </si>
  <si>
    <t>Your Way Construction                           404 Coit Street                                  Irvington, NJ 07111-4607</t>
  </si>
  <si>
    <t>Capital Paving                                    87 Beaver Avenue Suite 25                 Stratford Building                                        Annandale, NJ</t>
  </si>
  <si>
    <t>American Asphalt &amp; Trucking           818 Summer Avenue, Floor 1        Newark, 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</si>
</sst>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164" formatCode="mm/dd/yy"/>
    <numFmt numFmtId="165" formatCode="&quot;$&quot;#,##0.00"/>
  </numFmts>
  <fonts count="15" x14ac:knownFonts="1">
    <font>
      <sz val="12"/>
      <name val="Arial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2"/>
      <color rgb="FF00B050"/>
      <name val="Arial"/>
      <family val="2"/>
    </font>
    <font>
      <sz val="11"/>
      <name val="Arial Black"/>
      <family val="2"/>
    </font>
    <font>
      <sz val="16"/>
      <color rgb="FFFF0000"/>
      <name val="Calibri"/>
      <family val="2"/>
    </font>
    <font>
      <b/>
      <sz val="12"/>
      <color rgb="FFC00000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dashDot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ashDot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dashDotDot">
        <color indexed="8"/>
      </left>
      <right style="medium">
        <color theme="1"/>
      </right>
      <top/>
      <bottom style="medium">
        <color indexed="8"/>
      </bottom>
      <diagonal/>
    </border>
    <border>
      <left style="dashDotDot">
        <color indexed="8"/>
      </left>
      <right style="medium">
        <color theme="1"/>
      </right>
      <top style="thin">
        <color indexed="8"/>
      </top>
      <bottom style="thin">
        <color indexed="8"/>
      </bottom>
      <diagonal/>
    </border>
    <border>
      <left style="dashDotDot">
        <color indexed="8"/>
      </left>
      <right style="medium">
        <color theme="1"/>
      </right>
      <top style="thin">
        <color theme="1"/>
      </top>
      <bottom/>
      <diagonal/>
    </border>
    <border>
      <left style="dashDotDot">
        <color indexed="8"/>
      </left>
      <right style="medium">
        <color theme="1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8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8"/>
      </bottom>
      <diagonal/>
    </border>
    <border>
      <left style="medium">
        <color theme="1"/>
      </left>
      <right style="medium">
        <color theme="1"/>
      </right>
      <top style="thin">
        <color indexed="8"/>
      </top>
      <bottom style="thin">
        <color theme="1"/>
      </bottom>
      <diagonal/>
    </border>
    <border>
      <left/>
      <right style="medium">
        <color indexed="8"/>
      </right>
      <top style="medium">
        <color theme="1"/>
      </top>
      <bottom/>
      <diagonal/>
    </border>
    <border>
      <left style="medium">
        <color indexed="8"/>
      </left>
      <right style="dashDot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theme="1"/>
      </left>
      <right style="thin">
        <color theme="1"/>
      </right>
      <top style="medium">
        <color indexed="8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indexed="8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theme="1"/>
      </left>
      <right style="thin">
        <color theme="1"/>
      </right>
      <top style="medium">
        <color indexed="8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theme="1"/>
      </left>
      <right/>
      <top style="medium">
        <color indexed="8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theme="1"/>
      </right>
      <top style="medium">
        <color indexed="8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8"/>
      </left>
      <right style="thin">
        <color theme="1"/>
      </right>
      <top style="medium">
        <color indexed="8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medium">
        <color indexed="8"/>
      </top>
      <bottom style="thin">
        <color theme="1"/>
      </bottom>
      <diagonal/>
    </border>
    <border>
      <left style="medium">
        <color indexed="8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thin">
        <color theme="1"/>
      </top>
      <bottom style="thin">
        <color theme="1"/>
      </bottom>
      <diagonal/>
    </border>
  </borders>
  <cellStyleXfs count="7">
    <xf numFmtId="0" fontId="0" fillId="0" borderId="0"/>
    <xf numFmtId="0" fontId="7" fillId="3" borderId="0" applyNumberFormat="0" applyBorder="0" applyAlignment="0" applyProtection="0"/>
    <xf numFmtId="0" fontId="2" fillId="0" borderId="1">
      <alignment horizontal="centerContinuous"/>
    </xf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192">
    <xf numFmtId="0" fontId="0" fillId="0" borderId="0" xfId="0"/>
    <xf numFmtId="0" fontId="0" fillId="0" borderId="2" xfId="0" applyBorder="1" applyProtection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Continuous"/>
    </xf>
    <xf numFmtId="0" fontId="2" fillId="0" borderId="8" xfId="0" applyFont="1" applyBorder="1" applyAlignment="1" applyProtection="1">
      <alignment horizontal="centerContinuous"/>
    </xf>
    <xf numFmtId="0" fontId="2" fillId="0" borderId="8" xfId="0" applyFont="1" applyBorder="1" applyAlignment="1" applyProtection="1">
      <alignment horizontal="center"/>
    </xf>
    <xf numFmtId="0" fontId="4" fillId="0" borderId="0" xfId="0" applyFont="1"/>
    <xf numFmtId="164" fontId="0" fillId="0" borderId="0" xfId="0" applyNumberFormat="1"/>
    <xf numFmtId="0" fontId="3" fillId="2" borderId="2" xfId="0" applyFont="1" applyFill="1" applyBorder="1" applyAlignment="1" applyProtection="1">
      <alignment horizontal="left"/>
      <protection locked="0"/>
    </xf>
    <xf numFmtId="0" fontId="4" fillId="0" borderId="0" xfId="0" applyFont="1" applyBorder="1"/>
    <xf numFmtId="0" fontId="5" fillId="0" borderId="0" xfId="0" applyFont="1" applyBorder="1"/>
    <xf numFmtId="0" fontId="3" fillId="0" borderId="0" xfId="0" applyFont="1"/>
    <xf numFmtId="0" fontId="4" fillId="0" borderId="3" xfId="0" applyFont="1" applyBorder="1" applyAlignment="1" applyProtection="1">
      <alignment horizontal="center"/>
    </xf>
    <xf numFmtId="0" fontId="5" fillId="0" borderId="0" xfId="0" applyFont="1" applyFill="1" applyBorder="1" applyAlignment="1">
      <alignment vertical="top"/>
    </xf>
    <xf numFmtId="0" fontId="3" fillId="0" borderId="19" xfId="0" applyFont="1" applyBorder="1"/>
    <xf numFmtId="0" fontId="0" fillId="0" borderId="4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4" fillId="0" borderId="2" xfId="0" applyFont="1" applyFill="1" applyBorder="1" applyAlignment="1" applyProtection="1">
      <alignment wrapText="1"/>
      <protection locked="0"/>
    </xf>
    <xf numFmtId="0" fontId="4" fillId="6" borderId="14" xfId="5" applyFont="1" applyFill="1" applyBorder="1" applyAlignment="1">
      <alignment vertical="center" wrapText="1"/>
    </xf>
    <xf numFmtId="0" fontId="3" fillId="6" borderId="14" xfId="5" applyFont="1" applyFill="1" applyBorder="1" applyAlignment="1">
      <alignment horizontal="center" vertical="center"/>
    </xf>
    <xf numFmtId="7" fontId="4" fillId="6" borderId="14" xfId="5" applyNumberFormat="1" applyFont="1" applyFill="1" applyBorder="1" applyAlignment="1" applyProtection="1">
      <alignment vertical="center"/>
      <protection locked="0"/>
    </xf>
    <xf numFmtId="0" fontId="4" fillId="7" borderId="12" xfId="0" applyFont="1" applyFill="1" applyBorder="1" applyAlignment="1" applyProtection="1">
      <alignment horizontal="center"/>
    </xf>
    <xf numFmtId="0" fontId="4" fillId="7" borderId="14" xfId="5" applyFont="1" applyFill="1" applyBorder="1" applyAlignment="1" applyProtection="1">
      <protection locked="0"/>
    </xf>
    <xf numFmtId="0" fontId="3" fillId="7" borderId="14" xfId="5" applyFont="1" applyFill="1" applyBorder="1" applyAlignment="1">
      <alignment horizontal="center"/>
    </xf>
    <xf numFmtId="7" fontId="4" fillId="7" borderId="14" xfId="5" applyNumberFormat="1" applyFont="1" applyFill="1" applyBorder="1" applyAlignment="1" applyProtection="1">
      <protection locked="0"/>
    </xf>
    <xf numFmtId="0" fontId="4" fillId="7" borderId="14" xfId="0" applyFont="1" applyFill="1" applyBorder="1"/>
    <xf numFmtId="0" fontId="3" fillId="7" borderId="14" xfId="0" applyFont="1" applyFill="1" applyBorder="1"/>
    <xf numFmtId="0" fontId="3" fillId="7" borderId="14" xfId="0" applyFont="1" applyFill="1" applyBorder="1" applyAlignment="1">
      <alignment horizontal="center"/>
    </xf>
    <xf numFmtId="7" fontId="4" fillId="7" borderId="14" xfId="0" applyNumberFormat="1" applyFont="1" applyFill="1" applyBorder="1" applyAlignment="1" applyProtection="1">
      <protection locked="0"/>
    </xf>
    <xf numFmtId="0" fontId="4" fillId="6" borderId="14" xfId="5" applyFont="1" applyFill="1" applyBorder="1"/>
    <xf numFmtId="0" fontId="3" fillId="6" borderId="14" xfId="5" applyFont="1" applyFill="1" applyBorder="1"/>
    <xf numFmtId="0" fontId="3" fillId="6" borderId="14" xfId="5" applyFont="1" applyFill="1" applyBorder="1" applyAlignment="1">
      <alignment horizontal="center"/>
    </xf>
    <xf numFmtId="7" fontId="4" fillId="6" borderId="14" xfId="5" applyNumberFormat="1" applyFont="1" applyFill="1" applyBorder="1" applyAlignment="1" applyProtection="1">
      <protection locked="0"/>
    </xf>
    <xf numFmtId="37" fontId="4" fillId="7" borderId="9" xfId="5" applyNumberFormat="1" applyFont="1" applyFill="1" applyBorder="1" applyAlignment="1" applyProtection="1">
      <alignment horizontal="right"/>
      <protection locked="0"/>
    </xf>
    <xf numFmtId="7" fontId="10" fillId="0" borderId="0" xfId="0" applyNumberFormat="1" applyFont="1" applyBorder="1" applyAlignment="1" applyProtection="1">
      <alignment vertical="top"/>
    </xf>
    <xf numFmtId="0" fontId="0" fillId="0" borderId="0" xfId="0" applyAlignment="1"/>
    <xf numFmtId="0" fontId="0" fillId="0" borderId="0" xfId="0" applyFill="1" applyAlignment="1"/>
    <xf numFmtId="7" fontId="10" fillId="0" borderId="0" xfId="0" applyNumberFormat="1" applyFont="1" applyFill="1" applyBorder="1" applyAlignment="1" applyProtection="1">
      <alignment vertical="top"/>
    </xf>
    <xf numFmtId="7" fontId="4" fillId="7" borderId="14" xfId="0" applyNumberFormat="1" applyFont="1" applyFill="1" applyBorder="1" applyProtection="1"/>
    <xf numFmtId="7" fontId="4" fillId="6" borderId="14" xfId="0" applyNumberFormat="1" applyFont="1" applyFill="1" applyBorder="1" applyProtection="1"/>
    <xf numFmtId="37" fontId="4" fillId="7" borderId="30" xfId="5" applyNumberFormat="1" applyFont="1" applyFill="1" applyBorder="1" applyAlignment="1" applyProtection="1">
      <protection locked="0"/>
    </xf>
    <xf numFmtId="37" fontId="4" fillId="7" borderId="31" xfId="5" applyNumberFormat="1" applyFont="1" applyFill="1" applyBorder="1" applyAlignment="1" applyProtection="1">
      <alignment vertical="center"/>
      <protection locked="0"/>
    </xf>
    <xf numFmtId="37" fontId="8" fillId="7" borderId="29" xfId="5" applyNumberFormat="1" applyFont="1" applyFill="1" applyBorder="1" applyAlignment="1" applyProtection="1">
      <protection locked="0"/>
    </xf>
    <xf numFmtId="37" fontId="4" fillId="7" borderId="29" xfId="0" applyNumberFormat="1" applyFont="1" applyFill="1" applyBorder="1" applyAlignment="1" applyProtection="1">
      <protection locked="0"/>
    </xf>
    <xf numFmtId="0" fontId="2" fillId="0" borderId="15" xfId="0" applyFont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centerContinuous"/>
    </xf>
    <xf numFmtId="0" fontId="2" fillId="0" borderId="5" xfId="0" applyFont="1" applyBorder="1" applyAlignment="1" applyProtection="1">
      <alignment horizontal="centerContinuous"/>
    </xf>
    <xf numFmtId="0" fontId="2" fillId="0" borderId="33" xfId="0" applyFont="1" applyBorder="1" applyAlignment="1" applyProtection="1">
      <alignment horizontal="center"/>
    </xf>
    <xf numFmtId="0" fontId="2" fillId="0" borderId="32" xfId="0" applyFont="1" applyBorder="1" applyAlignment="1" applyProtection="1">
      <alignment horizontal="center"/>
    </xf>
    <xf numFmtId="0" fontId="2" fillId="0" borderId="28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7" fontId="12" fillId="0" borderId="0" xfId="0" applyNumberFormat="1" applyFont="1" applyAlignment="1">
      <alignment vertical="top"/>
    </xf>
    <xf numFmtId="0" fontId="3" fillId="0" borderId="0" xfId="0" applyFont="1" applyBorder="1"/>
    <xf numFmtId="0" fontId="2" fillId="0" borderId="34" xfId="0" applyFont="1" applyBorder="1" applyProtection="1"/>
    <xf numFmtId="0" fontId="2" fillId="0" borderId="33" xfId="0" applyFont="1" applyBorder="1" applyProtection="1"/>
    <xf numFmtId="0" fontId="2" fillId="0" borderId="35" xfId="0" applyFont="1" applyBorder="1" applyAlignment="1" applyProtection="1">
      <alignment horizontal="centerContinuous"/>
    </xf>
    <xf numFmtId="0" fontId="2" fillId="0" borderId="20" xfId="0" applyFont="1" applyBorder="1" applyAlignment="1" applyProtection="1">
      <alignment horizontal="centerContinuous"/>
    </xf>
    <xf numFmtId="0" fontId="0" fillId="0" borderId="20" xfId="0" applyBorder="1" applyAlignment="1"/>
    <xf numFmtId="0" fontId="2" fillId="0" borderId="37" xfId="0" applyFont="1" applyBorder="1" applyProtection="1"/>
    <xf numFmtId="0" fontId="0" fillId="0" borderId="0" xfId="0" applyBorder="1" applyAlignment="1"/>
    <xf numFmtId="0" fontId="4" fillId="0" borderId="0" xfId="0" applyFont="1" applyBorder="1" applyAlignment="1" applyProtection="1">
      <alignment horizontal="left"/>
    </xf>
    <xf numFmtId="0" fontId="3" fillId="0" borderId="37" xfId="0" applyFont="1" applyBorder="1"/>
    <xf numFmtId="0" fontId="2" fillId="0" borderId="39" xfId="0" applyFont="1" applyBorder="1" applyProtection="1"/>
    <xf numFmtId="0" fontId="2" fillId="0" borderId="19" xfId="0" applyFont="1" applyBorder="1" applyProtection="1"/>
    <xf numFmtId="0" fontId="4" fillId="0" borderId="19" xfId="0" applyFont="1" applyBorder="1" applyAlignment="1" applyProtection="1">
      <alignment horizontal="left"/>
      <protection locked="0"/>
    </xf>
    <xf numFmtId="0" fontId="0" fillId="0" borderId="19" xfId="0" applyBorder="1" applyAlignment="1"/>
    <xf numFmtId="0" fontId="4" fillId="8" borderId="2" xfId="0" applyFont="1" applyFill="1" applyBorder="1" applyAlignment="1" applyProtection="1">
      <alignment horizontal="center" vertical="center"/>
    </xf>
    <xf numFmtId="0" fontId="4" fillId="8" borderId="11" xfId="0" applyFont="1" applyFill="1" applyBorder="1" applyAlignment="1">
      <alignment vertical="center"/>
    </xf>
    <xf numFmtId="0" fontId="3" fillId="8" borderId="13" xfId="0" applyFont="1" applyFill="1" applyBorder="1" applyAlignment="1">
      <alignment vertical="center"/>
    </xf>
    <xf numFmtId="37" fontId="4" fillId="8" borderId="9" xfId="5" applyNumberFormat="1" applyFont="1" applyFill="1" applyBorder="1" applyAlignment="1" applyProtection="1">
      <alignment horizontal="right" vertical="center"/>
    </xf>
    <xf numFmtId="0" fontId="3" fillId="8" borderId="2" xfId="0" applyFont="1" applyFill="1" applyBorder="1" applyAlignment="1">
      <alignment horizontal="center" vertical="center"/>
    </xf>
    <xf numFmtId="7" fontId="4" fillId="8" borderId="9" xfId="0" applyNumberFormat="1" applyFont="1" applyFill="1" applyBorder="1" applyAlignment="1" applyProtection="1">
      <alignment vertical="center"/>
      <protection locked="0"/>
    </xf>
    <xf numFmtId="7" fontId="4" fillId="8" borderId="12" xfId="0" applyNumberFormat="1" applyFont="1" applyFill="1" applyBorder="1" applyAlignment="1" applyProtection="1">
      <alignment vertical="center"/>
    </xf>
    <xf numFmtId="7" fontId="4" fillId="8" borderId="29" xfId="5" applyNumberFormat="1" applyFont="1" applyFill="1" applyBorder="1" applyAlignment="1" applyProtection="1">
      <alignment vertical="center"/>
    </xf>
    <xf numFmtId="0" fontId="11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0" fontId="3" fillId="8" borderId="11" xfId="0" applyFont="1" applyFill="1" applyBorder="1" applyAlignment="1">
      <alignment vertical="center"/>
    </xf>
    <xf numFmtId="0" fontId="3" fillId="8" borderId="0" xfId="0" applyFont="1" applyFill="1"/>
    <xf numFmtId="7" fontId="4" fillId="8" borderId="17" xfId="0" applyNumberFormat="1" applyFont="1" applyFill="1" applyBorder="1" applyAlignment="1" applyProtection="1">
      <alignment vertical="center"/>
    </xf>
    <xf numFmtId="0" fontId="3" fillId="8" borderId="2" xfId="5" applyFont="1" applyFill="1" applyBorder="1" applyAlignment="1">
      <alignment horizontal="center" vertical="center"/>
    </xf>
    <xf numFmtId="7" fontId="4" fillId="8" borderId="9" xfId="5" applyNumberFormat="1" applyFont="1" applyFill="1" applyBorder="1" applyAlignment="1" applyProtection="1">
      <alignment vertical="center"/>
      <protection locked="0"/>
    </xf>
    <xf numFmtId="37" fontId="4" fillId="8" borderId="22" xfId="5" applyNumberFormat="1" applyFont="1" applyFill="1" applyBorder="1" applyAlignment="1" applyProtection="1">
      <alignment vertical="center"/>
      <protection locked="0"/>
    </xf>
    <xf numFmtId="0" fontId="4" fillId="8" borderId="9" xfId="0" applyFont="1" applyFill="1" applyBorder="1" applyAlignment="1" applyProtection="1">
      <alignment horizontal="center" vertical="center"/>
    </xf>
    <xf numFmtId="0" fontId="4" fillId="8" borderId="11" xfId="5" applyFont="1" applyFill="1" applyBorder="1" applyAlignment="1">
      <alignment vertical="center"/>
    </xf>
    <xf numFmtId="0" fontId="9" fillId="8" borderId="11" xfId="5" applyFont="1" applyFill="1" applyBorder="1" applyAlignment="1">
      <alignment vertical="center"/>
    </xf>
    <xf numFmtId="0" fontId="3" fillId="8" borderId="9" xfId="5" applyFont="1" applyFill="1" applyBorder="1" applyAlignment="1">
      <alignment horizontal="center" vertical="center"/>
    </xf>
    <xf numFmtId="7" fontId="4" fillId="8" borderId="10" xfId="0" applyNumberFormat="1" applyFont="1" applyFill="1" applyBorder="1" applyAlignment="1" applyProtection="1">
      <alignment vertical="center"/>
    </xf>
    <xf numFmtId="0" fontId="0" fillId="8" borderId="0" xfId="0" applyFill="1" applyAlignment="1">
      <alignment horizontal="left" vertical="center"/>
    </xf>
    <xf numFmtId="7" fontId="4" fillId="8" borderId="2" xfId="5" applyNumberFormat="1" applyFont="1" applyFill="1" applyBorder="1" applyAlignment="1" applyProtection="1">
      <alignment vertical="center"/>
      <protection locked="0"/>
    </xf>
    <xf numFmtId="0" fontId="4" fillId="8" borderId="12" xfId="5" applyFont="1" applyFill="1" applyBorder="1" applyAlignment="1">
      <alignment vertical="center"/>
    </xf>
    <xf numFmtId="0" fontId="3" fillId="8" borderId="14" xfId="5" applyFont="1" applyFill="1" applyBorder="1" applyAlignment="1">
      <alignment vertical="center"/>
    </xf>
    <xf numFmtId="0" fontId="3" fillId="8" borderId="11" xfId="5" applyFont="1" applyFill="1" applyBorder="1" applyAlignment="1">
      <alignment vertical="center"/>
    </xf>
    <xf numFmtId="0" fontId="11" fillId="8" borderId="0" xfId="0" applyFont="1" applyFill="1"/>
    <xf numFmtId="0" fontId="4" fillId="8" borderId="12" xfId="5" applyFont="1" applyFill="1" applyBorder="1" applyAlignment="1" applyProtection="1">
      <alignment vertical="center"/>
      <protection locked="0"/>
    </xf>
    <xf numFmtId="8" fontId="4" fillId="8" borderId="2" xfId="5" applyNumberFormat="1" applyFont="1" applyFill="1" applyBorder="1" applyAlignment="1">
      <alignment vertical="center"/>
    </xf>
    <xf numFmtId="0" fontId="0" fillId="8" borderId="0" xfId="0" applyFill="1"/>
    <xf numFmtId="9" fontId="4" fillId="8" borderId="22" xfId="5" applyNumberFormat="1" applyFont="1" applyFill="1" applyBorder="1" applyAlignment="1" applyProtection="1">
      <alignment vertical="center"/>
      <protection locked="0"/>
    </xf>
    <xf numFmtId="0" fontId="4" fillId="8" borderId="14" xfId="5" applyFont="1" applyFill="1" applyBorder="1" applyAlignment="1" applyProtection="1">
      <alignment vertical="center"/>
      <protection locked="0"/>
    </xf>
    <xf numFmtId="7" fontId="4" fillId="8" borderId="21" xfId="5" applyNumberFormat="1" applyFont="1" applyFill="1" applyBorder="1" applyAlignment="1" applyProtection="1">
      <alignment vertical="center"/>
    </xf>
    <xf numFmtId="7" fontId="0" fillId="0" borderId="0" xfId="0" applyNumberFormat="1"/>
    <xf numFmtId="37" fontId="4" fillId="8" borderId="42" xfId="5" applyNumberFormat="1" applyFont="1" applyFill="1" applyBorder="1" applyAlignment="1" applyProtection="1">
      <alignment vertical="center"/>
      <protection locked="0"/>
    </xf>
    <xf numFmtId="37" fontId="4" fillId="8" borderId="43" xfId="5" applyNumberFormat="1" applyFont="1" applyFill="1" applyBorder="1" applyAlignment="1" applyProtection="1">
      <alignment vertical="center"/>
      <protection locked="0"/>
    </xf>
    <xf numFmtId="0" fontId="4" fillId="8" borderId="24" xfId="0" applyFont="1" applyFill="1" applyBorder="1" applyAlignment="1">
      <alignment vertical="center"/>
    </xf>
    <xf numFmtId="0" fontId="4" fillId="8" borderId="24" xfId="0" applyFont="1" applyFill="1" applyBorder="1" applyAlignment="1">
      <alignment horizontal="right" vertical="center"/>
    </xf>
    <xf numFmtId="0" fontId="4" fillId="0" borderId="36" xfId="0" applyFont="1" applyBorder="1"/>
    <xf numFmtId="0" fontId="4" fillId="0" borderId="38" xfId="0" applyFont="1" applyBorder="1"/>
    <xf numFmtId="0" fontId="4" fillId="0" borderId="40" xfId="0" applyFont="1" applyBorder="1"/>
    <xf numFmtId="0" fontId="4" fillId="8" borderId="26" xfId="0" applyFont="1" applyFill="1" applyBorder="1" applyAlignment="1">
      <alignment vertical="center"/>
    </xf>
    <xf numFmtId="0" fontId="4" fillId="7" borderId="24" xfId="0" applyFont="1" applyFill="1" applyBorder="1"/>
    <xf numFmtId="7" fontId="2" fillId="0" borderId="0" xfId="0" applyNumberFormat="1" applyFont="1" applyAlignment="1">
      <alignment vertical="top"/>
    </xf>
    <xf numFmtId="0" fontId="4" fillId="8" borderId="13" xfId="5" applyFont="1" applyFill="1" applyBorder="1" applyAlignment="1">
      <alignment horizontal="left" vertical="center" wrapText="1"/>
    </xf>
    <xf numFmtId="0" fontId="0" fillId="8" borderId="13" xfId="0" applyFill="1" applyBorder="1" applyAlignment="1">
      <alignment vertical="center" wrapText="1"/>
    </xf>
    <xf numFmtId="0" fontId="4" fillId="8" borderId="12" xfId="5" applyFont="1" applyFill="1" applyBorder="1" applyAlignment="1">
      <alignment horizontal="left" vertical="center"/>
    </xf>
    <xf numFmtId="37" fontId="4" fillId="7" borderId="45" xfId="5" applyNumberFormat="1" applyFont="1" applyFill="1" applyBorder="1" applyAlignment="1" applyProtection="1">
      <protection locked="0"/>
    </xf>
    <xf numFmtId="0" fontId="4" fillId="8" borderId="13" xfId="5" applyFont="1" applyFill="1" applyBorder="1" applyAlignment="1">
      <alignment horizontal="left" vertical="center" wrapText="1"/>
    </xf>
    <xf numFmtId="0" fontId="0" fillId="8" borderId="13" xfId="0" applyFill="1" applyBorder="1" applyAlignment="1">
      <alignment vertical="center" wrapText="1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</xf>
    <xf numFmtId="0" fontId="4" fillId="8" borderId="12" xfId="5" applyFont="1" applyFill="1" applyBorder="1" applyAlignment="1" applyProtection="1">
      <alignment vertical="center"/>
      <protection locked="0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Protection="1"/>
    <xf numFmtId="0" fontId="2" fillId="0" borderId="34" xfId="0" applyFont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0" fontId="13" fillId="0" borderId="0" xfId="0" applyFont="1" applyBorder="1" applyAlignment="1">
      <alignment horizontal="center"/>
    </xf>
    <xf numFmtId="0" fontId="2" fillId="0" borderId="0" xfId="0" applyFont="1" applyBorder="1" applyAlignment="1" applyProtection="1">
      <alignment horizontal="center"/>
    </xf>
    <xf numFmtId="0" fontId="0" fillId="8" borderId="0" xfId="0" applyFill="1" applyBorder="1" applyAlignment="1">
      <alignment vertical="center"/>
    </xf>
    <xf numFmtId="0" fontId="0" fillId="7" borderId="0" xfId="0" applyFill="1" applyBorder="1" applyAlignment="1">
      <alignment vertical="center"/>
    </xf>
    <xf numFmtId="165" fontId="0" fillId="8" borderId="50" xfId="0" applyNumberFormat="1" applyFill="1" applyBorder="1" applyAlignment="1">
      <alignment vertical="center"/>
    </xf>
    <xf numFmtId="165" fontId="0" fillId="8" borderId="58" xfId="0" applyNumberFormat="1" applyFill="1" applyBorder="1" applyAlignment="1">
      <alignment vertical="center"/>
    </xf>
    <xf numFmtId="165" fontId="0" fillId="8" borderId="51" xfId="0" applyNumberFormat="1" applyFill="1" applyBorder="1" applyAlignment="1">
      <alignment vertical="center"/>
    </xf>
    <xf numFmtId="165" fontId="0" fillId="8" borderId="52" xfId="0" applyNumberFormat="1" applyFill="1" applyBorder="1" applyAlignment="1">
      <alignment vertical="center"/>
    </xf>
    <xf numFmtId="165" fontId="0" fillId="8" borderId="59" xfId="0" applyNumberFormat="1" applyFill="1" applyBorder="1" applyAlignment="1">
      <alignment vertical="center"/>
    </xf>
    <xf numFmtId="165" fontId="0" fillId="8" borderId="53" xfId="0" applyNumberFormat="1" applyFill="1" applyBorder="1" applyAlignment="1">
      <alignment vertical="center"/>
    </xf>
    <xf numFmtId="165" fontId="0" fillId="7" borderId="52" xfId="0" applyNumberFormat="1" applyFill="1" applyBorder="1"/>
    <xf numFmtId="165" fontId="0" fillId="7" borderId="59" xfId="0" applyNumberFormat="1" applyFill="1" applyBorder="1" applyAlignment="1">
      <alignment vertical="center"/>
    </xf>
    <xf numFmtId="165" fontId="0" fillId="7" borderId="59" xfId="0" applyNumberFormat="1" applyFill="1" applyBorder="1"/>
    <xf numFmtId="165" fontId="0" fillId="7" borderId="53" xfId="0" applyNumberFormat="1" applyFill="1" applyBorder="1" applyAlignment="1">
      <alignment vertical="center"/>
    </xf>
    <xf numFmtId="0" fontId="2" fillId="0" borderId="60" xfId="0" applyFont="1" applyBorder="1" applyProtection="1"/>
    <xf numFmtId="0" fontId="2" fillId="0" borderId="61" xfId="0" applyFont="1" applyBorder="1" applyAlignment="1" applyProtection="1">
      <alignment horizontal="center"/>
    </xf>
    <xf numFmtId="165" fontId="0" fillId="8" borderId="62" xfId="0" applyNumberFormat="1" applyFill="1" applyBorder="1" applyAlignment="1">
      <alignment vertical="center"/>
    </xf>
    <xf numFmtId="165" fontId="0" fillId="8" borderId="63" xfId="0" applyNumberFormat="1" applyFill="1" applyBorder="1" applyAlignment="1">
      <alignment vertical="center"/>
    </xf>
    <xf numFmtId="165" fontId="0" fillId="7" borderId="63" xfId="0" applyNumberFormat="1" applyFill="1" applyBorder="1" applyAlignment="1">
      <alignment vertical="center"/>
    </xf>
    <xf numFmtId="0" fontId="2" fillId="0" borderId="6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165" fontId="0" fillId="8" borderId="65" xfId="0" applyNumberFormat="1" applyFill="1" applyBorder="1" applyAlignment="1">
      <alignment vertical="center"/>
    </xf>
    <xf numFmtId="165" fontId="0" fillId="8" borderId="66" xfId="0" applyNumberFormat="1" applyFill="1" applyBorder="1" applyAlignment="1">
      <alignment vertical="center"/>
    </xf>
    <xf numFmtId="165" fontId="0" fillId="7" borderId="66" xfId="0" applyNumberFormat="1" applyFill="1" applyBorder="1"/>
    <xf numFmtId="165" fontId="0" fillId="8" borderId="67" xfId="0" applyNumberFormat="1" applyFill="1" applyBorder="1" applyAlignment="1">
      <alignment vertical="center"/>
    </xf>
    <xf numFmtId="165" fontId="0" fillId="8" borderId="68" xfId="0" applyNumberFormat="1" applyFill="1" applyBorder="1" applyAlignment="1">
      <alignment vertical="center"/>
    </xf>
    <xf numFmtId="165" fontId="0" fillId="8" borderId="69" xfId="0" applyNumberFormat="1" applyFill="1" applyBorder="1" applyAlignment="1">
      <alignment vertical="center"/>
    </xf>
    <xf numFmtId="165" fontId="0" fillId="8" borderId="70" xfId="0" applyNumberFormat="1" applyFill="1" applyBorder="1" applyAlignment="1">
      <alignment vertical="center"/>
    </xf>
    <xf numFmtId="165" fontId="0" fillId="7" borderId="69" xfId="0" applyNumberFormat="1" applyFill="1" applyBorder="1"/>
    <xf numFmtId="165" fontId="0" fillId="7" borderId="70" xfId="0" applyNumberFormat="1" applyFill="1" applyBorder="1" applyAlignment="1">
      <alignment vertical="center"/>
    </xf>
    <xf numFmtId="0" fontId="2" fillId="0" borderId="4" xfId="0" applyFont="1" applyBorder="1" applyAlignment="1" applyProtection="1">
      <alignment horizontal="center"/>
    </xf>
    <xf numFmtId="0" fontId="4" fillId="8" borderId="12" xfId="5" applyFont="1" applyFill="1" applyBorder="1" applyAlignment="1">
      <alignment horizontal="left" vertical="center" wrapText="1"/>
    </xf>
    <xf numFmtId="0" fontId="4" fillId="8" borderId="13" xfId="5" applyFont="1" applyFill="1" applyBorder="1" applyAlignment="1">
      <alignment horizontal="left" vertical="center" wrapText="1"/>
    </xf>
    <xf numFmtId="0" fontId="4" fillId="8" borderId="12" xfId="5" applyFont="1" applyFill="1" applyBorder="1" applyAlignment="1">
      <alignment vertical="center" wrapText="1"/>
    </xf>
    <xf numFmtId="0" fontId="4" fillId="8" borderId="13" xfId="5" applyFont="1" applyFill="1" applyBorder="1" applyAlignment="1">
      <alignment vertical="center" wrapText="1"/>
    </xf>
    <xf numFmtId="0" fontId="0" fillId="8" borderId="13" xfId="0" applyFill="1" applyBorder="1" applyAlignment="1">
      <alignment vertical="center" wrapText="1"/>
    </xf>
    <xf numFmtId="164" fontId="5" fillId="0" borderId="0" xfId="0" applyNumberFormat="1" applyFont="1" applyBorder="1" applyAlignment="1" applyProtection="1">
      <alignment horizontal="left"/>
      <protection locked="0"/>
    </xf>
    <xf numFmtId="164" fontId="5" fillId="0" borderId="0" xfId="0" applyNumberFormat="1" applyFont="1" applyBorder="1" applyAlignment="1">
      <alignment horizontal="left"/>
    </xf>
    <xf numFmtId="0" fontId="2" fillId="0" borderId="0" xfId="0" applyFont="1" applyBorder="1" applyAlignment="1" applyProtection="1"/>
    <xf numFmtId="0" fontId="3" fillId="0" borderId="0" xfId="0" applyFont="1" applyBorder="1" applyAlignment="1"/>
    <xf numFmtId="0" fontId="4" fillId="0" borderId="19" xfId="0" applyFont="1" applyBorder="1" applyAlignment="1" applyProtection="1">
      <alignment horizontal="left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4" fillId="8" borderId="17" xfId="5" applyFont="1" applyFill="1" applyBorder="1" applyAlignment="1" applyProtection="1">
      <alignment vertical="center"/>
      <protection locked="0"/>
    </xf>
    <xf numFmtId="0" fontId="4" fillId="8" borderId="16" xfId="5" applyFont="1" applyFill="1" applyBorder="1" applyAlignment="1" applyProtection="1">
      <alignment vertical="center"/>
      <protection locked="0"/>
    </xf>
    <xf numFmtId="0" fontId="4" fillId="0" borderId="2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8" borderId="12" xfId="5" applyFont="1" applyFill="1" applyBorder="1" applyAlignment="1" applyProtection="1">
      <alignment vertical="center"/>
      <protection locked="0"/>
    </xf>
    <xf numFmtId="0" fontId="4" fillId="8" borderId="13" xfId="5" applyFont="1" applyFill="1" applyBorder="1" applyAlignment="1" applyProtection="1">
      <alignment vertical="center"/>
      <protection locked="0"/>
    </xf>
    <xf numFmtId="0" fontId="5" fillId="0" borderId="41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13" fillId="0" borderId="56" xfId="0" applyFont="1" applyBorder="1" applyAlignment="1">
      <alignment horizontal="center"/>
    </xf>
    <xf numFmtId="0" fontId="13" fillId="0" borderId="54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46" xfId="0" applyFont="1" applyBorder="1" applyAlignment="1" applyProtection="1">
      <alignment horizontal="center" vertical="center"/>
    </xf>
    <xf numFmtId="0" fontId="14" fillId="0" borderId="20" xfId="0" applyFont="1" applyBorder="1" applyAlignment="1">
      <alignment horizontal="center" vertical="center"/>
    </xf>
  </cellXfs>
  <cellStyles count="7">
    <cellStyle name="Bad" xfId="1" builtinId="27" customBuiltin="1"/>
    <cellStyle name="Eng. Estimate" xfId="2" xr:uid="{00000000-0005-0000-0000-000001000000}"/>
    <cellStyle name="Good" xfId="3" builtinId="26" customBuiltin="1"/>
    <cellStyle name="Neutral" xfId="4" builtinId="28" customBuiltin="1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colors>
    <mruColors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attachedToolbars" Target="attachedToolbars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7"/>
  <sheetViews>
    <sheetView showGridLines="0" defaultGridColor="0" colorId="22" zoomScale="87" workbookViewId="0">
      <selection activeCell="B5" sqref="B5"/>
    </sheetView>
  </sheetViews>
  <sheetFormatPr defaultColWidth="9.77734375" defaultRowHeight="15" x14ac:dyDescent="0.2"/>
  <cols>
    <col min="1" max="1" width="23.88671875" customWidth="1"/>
    <col min="2" max="2" width="68.77734375" customWidth="1"/>
  </cols>
  <sheetData>
    <row r="1" spans="1:3" ht="30" customHeight="1" x14ac:dyDescent="0.2">
      <c r="A1" s="1" t="s">
        <v>23</v>
      </c>
      <c r="B1" s="10">
        <v>8410006</v>
      </c>
    </row>
    <row r="2" spans="1:3" ht="30" customHeight="1" x14ac:dyDescent="0.2">
      <c r="A2" s="1" t="s">
        <v>0</v>
      </c>
      <c r="B2" s="10" t="s">
        <v>84</v>
      </c>
    </row>
    <row r="3" spans="1:3" ht="30" customHeight="1" x14ac:dyDescent="0.2">
      <c r="A3" s="1" t="s">
        <v>1</v>
      </c>
      <c r="B3" s="10" t="s">
        <v>55</v>
      </c>
    </row>
    <row r="4" spans="1:3" ht="30" customHeight="1" x14ac:dyDescent="0.2">
      <c r="A4" s="1" t="s">
        <v>2</v>
      </c>
      <c r="B4" s="10" t="s">
        <v>56</v>
      </c>
    </row>
    <row r="5" spans="1:3" ht="30" customHeight="1" x14ac:dyDescent="0.2">
      <c r="A5" s="1" t="s">
        <v>3</v>
      </c>
      <c r="B5" s="19"/>
      <c r="C5" s="17"/>
    </row>
    <row r="6" spans="1:3" ht="30" customHeight="1" x14ac:dyDescent="0.2">
      <c r="A6" s="1" t="s">
        <v>4</v>
      </c>
      <c r="B6" s="19"/>
      <c r="C6" s="17"/>
    </row>
    <row r="7" spans="1:3" ht="30" customHeight="1" x14ac:dyDescent="0.2">
      <c r="A7" s="1" t="s">
        <v>5</v>
      </c>
      <c r="B7" s="19"/>
      <c r="C7" s="17"/>
    </row>
    <row r="8" spans="1:3" ht="19.899999999999999" customHeight="1" x14ac:dyDescent="0.2">
      <c r="B8" s="17"/>
      <c r="C8" s="18"/>
    </row>
    <row r="9" spans="1:3" ht="19.899999999999999" customHeight="1" x14ac:dyDescent="0.2">
      <c r="A9" t="s">
        <v>24</v>
      </c>
      <c r="B9" s="17"/>
      <c r="C9" s="18"/>
    </row>
    <row r="10" spans="1:3" ht="19.899999999999999" customHeight="1" x14ac:dyDescent="0.2">
      <c r="A10" t="s">
        <v>25</v>
      </c>
    </row>
    <row r="11" spans="1:3" ht="19.899999999999999" customHeight="1" x14ac:dyDescent="0.2">
      <c r="A11" t="s">
        <v>26</v>
      </c>
    </row>
    <row r="12" spans="1:3" ht="19.899999999999999" customHeight="1" x14ac:dyDescent="0.2"/>
    <row r="13" spans="1:3" ht="19.899999999999999" customHeight="1" x14ac:dyDescent="0.2"/>
    <row r="14" spans="1:3" ht="19.899999999999999" customHeight="1" x14ac:dyDescent="0.2">
      <c r="A14" s="9"/>
    </row>
    <row r="15" spans="1:3" ht="19.899999999999999" customHeight="1" x14ac:dyDescent="0.2"/>
    <row r="16" spans="1:3" ht="19.899999999999999" customHeight="1" x14ac:dyDescent="0.2"/>
    <row r="17" ht="24.95" customHeight="1" x14ac:dyDescent="0.2"/>
  </sheetData>
  <phoneticPr fontId="0" type="noConversion"/>
  <pageMargins left="0.3" right="0.3" top="0.67" bottom="0.83" header="0.5" footer="0.5"/>
  <pageSetup scale="22" orientation="landscape" r:id="rId1"/>
  <headerFooter alignWithMargins="0">
    <oddHeader>&amp;L&amp;10SCHOOR DEPALMA, INC.&amp;R&amp;10 550 Marshall Street, Phillipsburg, NJ  08865-2659</oddHeader>
    <oddFooter xml:space="preserve">&amp;L&amp;F&amp;RPage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L55"/>
  <sheetViews>
    <sheetView showGridLines="0" defaultGridColor="0" topLeftCell="C1" colorId="22" zoomScale="175" zoomScaleNormal="175" workbookViewId="0">
      <selection activeCell="D10" sqref="D10:D51"/>
    </sheetView>
  </sheetViews>
  <sheetFormatPr defaultColWidth="9.77734375" defaultRowHeight="15" x14ac:dyDescent="0.2"/>
  <cols>
    <col min="1" max="1" width="5.5546875" style="13" customWidth="1"/>
    <col min="2" max="2" width="9.5546875" style="13" customWidth="1"/>
    <col min="3" max="3" width="36.33203125" style="13" customWidth="1"/>
    <col min="4" max="4" width="7.77734375" style="13" customWidth="1"/>
    <col min="5" max="5" width="6.77734375" style="13" customWidth="1"/>
    <col min="6" max="6" width="11.6640625" style="13" customWidth="1"/>
    <col min="7" max="7" width="15" style="13" customWidth="1"/>
    <col min="8" max="8" width="10.88671875" style="37" customWidth="1"/>
    <col min="9" max="9" width="14.5546875" style="37" customWidth="1"/>
    <col min="10" max="10" width="7.21875" style="8" customWidth="1"/>
    <col min="11" max="11" width="30.77734375" customWidth="1"/>
  </cols>
  <sheetData>
    <row r="1" spans="1:11" ht="15.75" x14ac:dyDescent="0.25">
      <c r="A1" s="58" t="s">
        <v>6</v>
      </c>
      <c r="B1" s="59"/>
      <c r="C1" s="59"/>
      <c r="D1" s="59"/>
      <c r="E1" s="59"/>
      <c r="F1" s="59"/>
      <c r="G1" s="59"/>
      <c r="H1" s="60"/>
      <c r="I1" s="60"/>
      <c r="J1" s="107"/>
    </row>
    <row r="2" spans="1:11" ht="15.75" x14ac:dyDescent="0.25">
      <c r="A2" s="61"/>
      <c r="B2" s="47"/>
      <c r="C2" s="47"/>
      <c r="D2" s="47"/>
      <c r="E2" s="47"/>
      <c r="F2" s="47"/>
      <c r="G2" s="47"/>
      <c r="H2" s="62"/>
      <c r="I2" s="62"/>
      <c r="J2" s="108"/>
    </row>
    <row r="3" spans="1:11" ht="15.75" x14ac:dyDescent="0.25">
      <c r="A3" s="61" t="s">
        <v>7</v>
      </c>
      <c r="B3" s="47"/>
      <c r="C3" s="63" t="str">
        <f>'Project Info'!B2</f>
        <v>IMPROVEMENTS TO NANCY TERRACE</v>
      </c>
      <c r="D3" s="164" t="s">
        <v>8</v>
      </c>
      <c r="E3" s="165"/>
      <c r="F3" s="162">
        <v>45056</v>
      </c>
      <c r="G3" s="163"/>
      <c r="H3" s="62"/>
      <c r="I3" s="62"/>
      <c r="J3" s="108"/>
    </row>
    <row r="4" spans="1:11" ht="15.75" x14ac:dyDescent="0.25">
      <c r="A4" s="64"/>
      <c r="B4" s="55"/>
      <c r="C4" s="11"/>
      <c r="D4" s="55"/>
      <c r="E4" s="55"/>
      <c r="F4" s="12"/>
      <c r="G4" s="55"/>
      <c r="H4" s="62"/>
      <c r="I4" s="62"/>
      <c r="J4" s="108"/>
    </row>
    <row r="5" spans="1:11" ht="15.75" x14ac:dyDescent="0.25">
      <c r="A5" s="61" t="s">
        <v>9</v>
      </c>
      <c r="B5" s="47"/>
      <c r="C5" s="63" t="str">
        <f>'Project Info'!B3</f>
        <v xml:space="preserve">WASHINGTON TOWNSHIP </v>
      </c>
      <c r="D5" s="47" t="s">
        <v>10</v>
      </c>
      <c r="E5" s="47"/>
      <c r="F5" s="168">
        <f>'Project Info'!B1</f>
        <v>8410006</v>
      </c>
      <c r="G5" s="169"/>
      <c r="H5" s="62"/>
      <c r="I5" s="62"/>
      <c r="J5" s="108"/>
    </row>
    <row r="6" spans="1:11" ht="16.5" thickBot="1" x14ac:dyDescent="0.3">
      <c r="A6" s="65" t="s">
        <v>11</v>
      </c>
      <c r="B6" s="66"/>
      <c r="C6" s="67" t="s">
        <v>57</v>
      </c>
      <c r="D6" s="66" t="s">
        <v>12</v>
      </c>
      <c r="E6" s="66"/>
      <c r="F6" s="166" t="s">
        <v>51</v>
      </c>
      <c r="G6" s="167"/>
      <c r="H6" s="68"/>
      <c r="I6" s="68"/>
      <c r="J6" s="109"/>
    </row>
    <row r="7" spans="1:11" ht="15.75" customHeight="1" x14ac:dyDescent="0.25">
      <c r="A7" s="56"/>
      <c r="B7" s="2"/>
      <c r="C7" s="3"/>
      <c r="D7" s="2"/>
      <c r="E7" s="3"/>
      <c r="F7" s="57"/>
      <c r="G7" s="56"/>
      <c r="H7" s="177" t="s">
        <v>79</v>
      </c>
      <c r="I7" s="178"/>
      <c r="J7" s="172" t="s">
        <v>52</v>
      </c>
    </row>
    <row r="8" spans="1:11" ht="15.75" x14ac:dyDescent="0.25">
      <c r="A8" s="46" t="s">
        <v>13</v>
      </c>
      <c r="B8" s="47"/>
      <c r="C8" s="3"/>
      <c r="D8" s="48" t="s">
        <v>14</v>
      </c>
      <c r="E8" s="49"/>
      <c r="F8" s="50" t="s">
        <v>15</v>
      </c>
      <c r="G8" s="3"/>
      <c r="H8" s="179"/>
      <c r="I8" s="180"/>
      <c r="J8" s="173"/>
    </row>
    <row r="9" spans="1:11" ht="16.5" thickBot="1" x14ac:dyDescent="0.3">
      <c r="A9" s="4" t="s">
        <v>16</v>
      </c>
      <c r="B9" s="5" t="s">
        <v>17</v>
      </c>
      <c r="C9" s="6"/>
      <c r="D9" s="7" t="s">
        <v>18</v>
      </c>
      <c r="E9" s="4" t="s">
        <v>15</v>
      </c>
      <c r="F9" s="51" t="s">
        <v>19</v>
      </c>
      <c r="G9" s="7" t="s">
        <v>20</v>
      </c>
      <c r="H9" s="53" t="s">
        <v>18</v>
      </c>
      <c r="I9" s="52" t="s">
        <v>49</v>
      </c>
      <c r="J9" s="174"/>
    </row>
    <row r="10" spans="1:11" s="78" customFormat="1" ht="20.100000000000001" customHeight="1" x14ac:dyDescent="0.2">
      <c r="A10" s="85">
        <v>1</v>
      </c>
      <c r="B10" s="170" t="s">
        <v>30</v>
      </c>
      <c r="C10" s="171"/>
      <c r="D10" s="72">
        <v>1</v>
      </c>
      <c r="E10" s="88" t="s">
        <v>31</v>
      </c>
      <c r="F10" s="81">
        <v>32000</v>
      </c>
      <c r="G10" s="81">
        <f>D10*F10</f>
        <v>32000</v>
      </c>
      <c r="H10" s="99">
        <v>1</v>
      </c>
      <c r="I10" s="101">
        <f>$F$10*H10</f>
        <v>32000</v>
      </c>
      <c r="J10" s="110"/>
      <c r="K10" s="77"/>
    </row>
    <row r="11" spans="1:11" s="78" customFormat="1" ht="20.100000000000001" customHeight="1" x14ac:dyDescent="0.2">
      <c r="A11" s="69">
        <f t="shared" ref="A11:A26" si="0">A10+1</f>
        <v>2</v>
      </c>
      <c r="B11" s="96" t="s">
        <v>32</v>
      </c>
      <c r="C11" s="93"/>
      <c r="D11" s="72">
        <v>0</v>
      </c>
      <c r="E11" s="82" t="s">
        <v>53</v>
      </c>
      <c r="F11" s="83">
        <v>100</v>
      </c>
      <c r="G11" s="75">
        <f t="shared" ref="G11:G15" si="1">D11*F11</f>
        <v>0</v>
      </c>
      <c r="H11" s="84">
        <v>0</v>
      </c>
      <c r="I11" s="76">
        <f>H11*F11</f>
        <v>0</v>
      </c>
      <c r="J11" s="105"/>
      <c r="K11" s="77"/>
    </row>
    <row r="12" spans="1:11" s="78" customFormat="1" ht="20.100000000000001" customHeight="1" x14ac:dyDescent="0.2">
      <c r="A12" s="69">
        <f t="shared" si="0"/>
        <v>3</v>
      </c>
      <c r="B12" s="96" t="s">
        <v>33</v>
      </c>
      <c r="C12" s="93"/>
      <c r="D12" s="72">
        <v>0</v>
      </c>
      <c r="E12" s="82" t="s">
        <v>53</v>
      </c>
      <c r="F12" s="83">
        <v>77.430000000000007</v>
      </c>
      <c r="G12" s="75">
        <f t="shared" si="1"/>
        <v>0</v>
      </c>
      <c r="H12" s="84">
        <v>0</v>
      </c>
      <c r="I12" s="76">
        <f t="shared" ref="I12:I16" si="2">H12*F12</f>
        <v>0</v>
      </c>
      <c r="J12" s="105"/>
      <c r="K12" s="77"/>
    </row>
    <row r="13" spans="1:11" s="78" customFormat="1" ht="20.100000000000001" customHeight="1" x14ac:dyDescent="0.2">
      <c r="A13" s="69">
        <f t="shared" si="0"/>
        <v>4</v>
      </c>
      <c r="B13" s="96" t="s">
        <v>34</v>
      </c>
      <c r="C13" s="93"/>
      <c r="D13" s="72">
        <v>40</v>
      </c>
      <c r="E13" s="82" t="s">
        <v>22</v>
      </c>
      <c r="F13" s="83">
        <v>8</v>
      </c>
      <c r="G13" s="75">
        <f t="shared" si="1"/>
        <v>320</v>
      </c>
      <c r="H13" s="84">
        <v>40</v>
      </c>
      <c r="I13" s="76">
        <f t="shared" si="2"/>
        <v>320</v>
      </c>
      <c r="J13" s="105"/>
      <c r="K13" s="77"/>
    </row>
    <row r="14" spans="1:11" s="78" customFormat="1" ht="20.100000000000001" customHeight="1" x14ac:dyDescent="0.2">
      <c r="A14" s="69">
        <f t="shared" si="0"/>
        <v>5</v>
      </c>
      <c r="B14" s="96" t="s">
        <v>35</v>
      </c>
      <c r="C14" s="93"/>
      <c r="D14" s="72">
        <f>SUM(H14+J14)</f>
        <v>2</v>
      </c>
      <c r="E14" s="88" t="s">
        <v>22</v>
      </c>
      <c r="F14" s="83">
        <v>25</v>
      </c>
      <c r="G14" s="75">
        <f t="shared" si="1"/>
        <v>50</v>
      </c>
      <c r="H14" s="84">
        <v>2</v>
      </c>
      <c r="I14" s="76">
        <f t="shared" si="2"/>
        <v>50</v>
      </c>
      <c r="J14" s="105"/>
      <c r="K14" s="77"/>
    </row>
    <row r="15" spans="1:11" s="78" customFormat="1" ht="20.100000000000001" customHeight="1" x14ac:dyDescent="0.2">
      <c r="A15" s="69">
        <f t="shared" si="0"/>
        <v>6</v>
      </c>
      <c r="B15" s="96" t="s">
        <v>36</v>
      </c>
      <c r="C15" s="93"/>
      <c r="D15" s="72">
        <f t="shared" ref="D15:D16" si="3">SUM(H15+J15)</f>
        <v>4</v>
      </c>
      <c r="E15" s="88" t="s">
        <v>22</v>
      </c>
      <c r="F15" s="83">
        <v>10</v>
      </c>
      <c r="G15" s="75">
        <f t="shared" si="1"/>
        <v>40</v>
      </c>
      <c r="H15" s="84">
        <v>4</v>
      </c>
      <c r="I15" s="76">
        <f t="shared" si="2"/>
        <v>40</v>
      </c>
      <c r="J15" s="105"/>
      <c r="K15" s="77"/>
    </row>
    <row r="16" spans="1:11" s="78" customFormat="1" ht="20.100000000000001" customHeight="1" x14ac:dyDescent="0.2">
      <c r="A16" s="69">
        <f t="shared" si="0"/>
        <v>7</v>
      </c>
      <c r="B16" s="175" t="s">
        <v>37</v>
      </c>
      <c r="C16" s="176"/>
      <c r="D16" s="72">
        <f t="shared" si="3"/>
        <v>16</v>
      </c>
      <c r="E16" s="88" t="s">
        <v>38</v>
      </c>
      <c r="F16" s="83">
        <v>25</v>
      </c>
      <c r="G16" s="75">
        <f t="shared" ref="G16:G28" si="4">D16*F16</f>
        <v>400</v>
      </c>
      <c r="H16" s="84">
        <v>16</v>
      </c>
      <c r="I16" s="76">
        <f t="shared" si="2"/>
        <v>400</v>
      </c>
      <c r="J16" s="105"/>
    </row>
    <row r="17" spans="1:12" ht="18" customHeight="1" x14ac:dyDescent="0.2">
      <c r="A17" s="23"/>
      <c r="B17" s="24"/>
      <c r="C17" s="24"/>
      <c r="D17" s="35"/>
      <c r="E17" s="25"/>
      <c r="F17" s="26"/>
      <c r="G17" s="40"/>
      <c r="H17" s="116"/>
      <c r="I17" s="42"/>
      <c r="J17" s="111"/>
    </row>
    <row r="18" spans="1:12" s="98" customFormat="1" ht="20.100000000000001" customHeight="1" x14ac:dyDescent="0.35">
      <c r="A18" s="69">
        <f>A16+1</f>
        <v>8</v>
      </c>
      <c r="B18" s="175" t="s">
        <v>39</v>
      </c>
      <c r="C18" s="176"/>
      <c r="D18" s="72">
        <f>SUM(H18+J18)</f>
        <v>8850</v>
      </c>
      <c r="E18" s="82" t="s">
        <v>42</v>
      </c>
      <c r="F18" s="83">
        <v>3.75</v>
      </c>
      <c r="G18" s="75">
        <f t="shared" si="4"/>
        <v>33187.5</v>
      </c>
      <c r="H18" s="84">
        <v>8850</v>
      </c>
      <c r="I18" s="76">
        <f t="shared" ref="I18:I26" si="5">H18*F18</f>
        <v>33187.5</v>
      </c>
      <c r="J18" s="105"/>
      <c r="K18" s="95"/>
    </row>
    <row r="19" spans="1:12" s="98" customFormat="1" ht="20.100000000000001" customHeight="1" x14ac:dyDescent="0.35">
      <c r="A19" s="69">
        <f>A18+1</f>
        <v>9</v>
      </c>
      <c r="B19" s="96" t="s">
        <v>65</v>
      </c>
      <c r="C19" s="100"/>
      <c r="D19" s="72">
        <f t="shared" ref="D19:D24" si="6">SUM(H19+J19)</f>
        <v>1150</v>
      </c>
      <c r="E19" s="82" t="s">
        <v>42</v>
      </c>
      <c r="F19" s="83">
        <v>20</v>
      </c>
      <c r="G19" s="75">
        <f t="shared" si="4"/>
        <v>23000</v>
      </c>
      <c r="H19" s="84">
        <v>350</v>
      </c>
      <c r="I19" s="76">
        <f t="shared" si="5"/>
        <v>7000</v>
      </c>
      <c r="J19" s="103">
        <v>800</v>
      </c>
      <c r="K19" s="95"/>
    </row>
    <row r="20" spans="1:12" s="98" customFormat="1" ht="20.100000000000001" customHeight="1" x14ac:dyDescent="0.35">
      <c r="A20" s="69">
        <f t="shared" ref="A20:A25" si="7">A19+1</f>
        <v>10</v>
      </c>
      <c r="B20" s="96" t="s">
        <v>64</v>
      </c>
      <c r="C20" s="100"/>
      <c r="D20" s="72">
        <f t="shared" si="6"/>
        <v>1150</v>
      </c>
      <c r="E20" s="82" t="s">
        <v>42</v>
      </c>
      <c r="F20" s="83">
        <v>14</v>
      </c>
      <c r="G20" s="75">
        <f t="shared" si="4"/>
        <v>16100</v>
      </c>
      <c r="H20" s="84">
        <v>350</v>
      </c>
      <c r="I20" s="76">
        <f t="shared" si="5"/>
        <v>4900</v>
      </c>
      <c r="J20" s="104">
        <v>800</v>
      </c>
      <c r="K20" s="95"/>
    </row>
    <row r="21" spans="1:12" s="98" customFormat="1" ht="19.5" customHeight="1" x14ac:dyDescent="0.35">
      <c r="A21" s="69">
        <f t="shared" si="7"/>
        <v>11</v>
      </c>
      <c r="B21" s="92" t="s">
        <v>40</v>
      </c>
      <c r="C21" s="93"/>
      <c r="D21" s="72">
        <f t="shared" si="6"/>
        <v>886</v>
      </c>
      <c r="E21" s="82" t="s">
        <v>43</v>
      </c>
      <c r="F21" s="83">
        <v>1</v>
      </c>
      <c r="G21" s="75">
        <f t="shared" si="4"/>
        <v>886</v>
      </c>
      <c r="H21" s="84">
        <v>886</v>
      </c>
      <c r="I21" s="76">
        <f t="shared" si="5"/>
        <v>886</v>
      </c>
      <c r="J21" s="105"/>
      <c r="K21" s="95"/>
      <c r="L21" s="80" t="s">
        <v>69</v>
      </c>
    </row>
    <row r="22" spans="1:12" s="98" customFormat="1" ht="20.100000000000001" customHeight="1" x14ac:dyDescent="0.35">
      <c r="A22" s="69">
        <f t="shared" si="7"/>
        <v>12</v>
      </c>
      <c r="B22" s="159" t="s">
        <v>66</v>
      </c>
      <c r="C22" s="160"/>
      <c r="D22" s="72">
        <f t="shared" si="6"/>
        <v>245</v>
      </c>
      <c r="E22" s="82" t="s">
        <v>44</v>
      </c>
      <c r="F22" s="83">
        <v>95</v>
      </c>
      <c r="G22" s="75">
        <f t="shared" si="4"/>
        <v>23275</v>
      </c>
      <c r="H22" s="84">
        <v>105</v>
      </c>
      <c r="I22" s="76">
        <f t="shared" si="5"/>
        <v>9975</v>
      </c>
      <c r="J22" s="105">
        <v>140</v>
      </c>
      <c r="K22" s="95"/>
    </row>
    <row r="23" spans="1:12" s="98" customFormat="1" ht="30.75" customHeight="1" x14ac:dyDescent="0.35">
      <c r="A23" s="69">
        <f t="shared" si="7"/>
        <v>13</v>
      </c>
      <c r="B23" s="159" t="s">
        <v>77</v>
      </c>
      <c r="C23" s="160"/>
      <c r="D23" s="72">
        <f t="shared" si="6"/>
        <v>69</v>
      </c>
      <c r="E23" s="82" t="s">
        <v>44</v>
      </c>
      <c r="F23" s="97">
        <v>90</v>
      </c>
      <c r="G23" s="75">
        <f t="shared" si="4"/>
        <v>6210</v>
      </c>
      <c r="H23" s="84">
        <v>40</v>
      </c>
      <c r="I23" s="76">
        <f t="shared" si="5"/>
        <v>3600</v>
      </c>
      <c r="J23" s="105">
        <v>29</v>
      </c>
      <c r="K23" s="95"/>
    </row>
    <row r="24" spans="1:12" s="98" customFormat="1" ht="20.100000000000001" customHeight="1" x14ac:dyDescent="0.35">
      <c r="A24" s="69">
        <f t="shared" si="7"/>
        <v>14</v>
      </c>
      <c r="B24" s="159" t="s">
        <v>67</v>
      </c>
      <c r="C24" s="160"/>
      <c r="D24" s="72">
        <f t="shared" si="6"/>
        <v>1065</v>
      </c>
      <c r="E24" s="82" t="s">
        <v>44</v>
      </c>
      <c r="F24" s="97">
        <v>90</v>
      </c>
      <c r="G24" s="75">
        <f>D24*F24</f>
        <v>95850</v>
      </c>
      <c r="H24" s="84">
        <v>1065</v>
      </c>
      <c r="I24" s="76">
        <f t="shared" si="5"/>
        <v>95850</v>
      </c>
      <c r="J24" s="105"/>
      <c r="K24" s="95"/>
    </row>
    <row r="25" spans="1:12" s="98" customFormat="1" ht="20.100000000000001" customHeight="1" x14ac:dyDescent="0.2">
      <c r="A25" s="69">
        <f t="shared" si="7"/>
        <v>15</v>
      </c>
      <c r="B25" s="159" t="s">
        <v>41</v>
      </c>
      <c r="C25" s="160"/>
      <c r="D25" s="72">
        <v>1</v>
      </c>
      <c r="E25" s="82" t="s">
        <v>54</v>
      </c>
      <c r="F25" s="83">
        <v>1000</v>
      </c>
      <c r="G25" s="75">
        <f>D25*F25</f>
        <v>1000</v>
      </c>
      <c r="H25" s="99">
        <v>1</v>
      </c>
      <c r="I25" s="76">
        <f t="shared" si="5"/>
        <v>1000</v>
      </c>
      <c r="J25" s="105"/>
      <c r="K25" s="80"/>
    </row>
    <row r="26" spans="1:12" s="78" customFormat="1" ht="20.100000000000001" customHeight="1" x14ac:dyDescent="0.2">
      <c r="A26" s="69">
        <f t="shared" si="0"/>
        <v>16</v>
      </c>
      <c r="B26" s="70" t="s">
        <v>47</v>
      </c>
      <c r="C26" s="79"/>
      <c r="D26" s="72">
        <v>1</v>
      </c>
      <c r="E26" s="73" t="s">
        <v>54</v>
      </c>
      <c r="F26" s="74">
        <v>300</v>
      </c>
      <c r="G26" s="75">
        <f t="shared" ref="G26" si="8">D26*F26</f>
        <v>300</v>
      </c>
      <c r="H26" s="99">
        <v>1</v>
      </c>
      <c r="I26" s="76">
        <f t="shared" si="5"/>
        <v>300</v>
      </c>
      <c r="J26" s="105"/>
      <c r="K26" s="80"/>
    </row>
    <row r="27" spans="1:12" ht="18" customHeight="1" x14ac:dyDescent="0.2">
      <c r="A27" s="23"/>
      <c r="B27" s="20"/>
      <c r="C27" s="20"/>
      <c r="D27" s="35"/>
      <c r="E27" s="21"/>
      <c r="F27" s="22"/>
      <c r="G27" s="41"/>
      <c r="H27" s="116"/>
      <c r="I27" s="43"/>
      <c r="J27" s="111"/>
    </row>
    <row r="28" spans="1:12" s="78" customFormat="1" ht="20.100000000000001" customHeight="1" x14ac:dyDescent="0.2">
      <c r="A28" s="69">
        <f>A26+1</f>
        <v>17</v>
      </c>
      <c r="B28" s="159" t="s">
        <v>58</v>
      </c>
      <c r="C28" s="160"/>
      <c r="D28" s="72">
        <f>SUM(H28+J28)</f>
        <v>265</v>
      </c>
      <c r="E28" s="82" t="s">
        <v>45</v>
      </c>
      <c r="F28" s="83">
        <v>40</v>
      </c>
      <c r="G28" s="75">
        <f t="shared" si="4"/>
        <v>10600</v>
      </c>
      <c r="H28" s="84">
        <v>265</v>
      </c>
      <c r="I28" s="76">
        <f t="shared" ref="I28:I33" si="9">H28*F28</f>
        <v>10600</v>
      </c>
      <c r="J28" s="105"/>
      <c r="K28" s="77"/>
    </row>
    <row r="29" spans="1:12" s="78" customFormat="1" ht="20.100000000000001" customHeight="1" x14ac:dyDescent="0.2">
      <c r="A29" s="69">
        <f>A28+1</f>
        <v>18</v>
      </c>
      <c r="B29" s="159" t="s">
        <v>63</v>
      </c>
      <c r="C29" s="160"/>
      <c r="D29" s="72">
        <f t="shared" ref="D29:D33" si="10">SUM(H29+J29)</f>
        <v>270</v>
      </c>
      <c r="E29" s="82" t="s">
        <v>45</v>
      </c>
      <c r="F29" s="83">
        <v>10</v>
      </c>
      <c r="G29" s="75">
        <f>D29*F29</f>
        <v>2700</v>
      </c>
      <c r="H29" s="84">
        <v>225</v>
      </c>
      <c r="I29" s="76">
        <f t="shared" si="9"/>
        <v>2250</v>
      </c>
      <c r="J29" s="105">
        <v>45</v>
      </c>
      <c r="K29" s="77"/>
    </row>
    <row r="30" spans="1:12" s="78" customFormat="1" ht="20.100000000000001" customHeight="1" x14ac:dyDescent="0.35">
      <c r="A30" s="69">
        <f t="shared" ref="A30:A33" si="11">A29+1</f>
        <v>19</v>
      </c>
      <c r="B30" s="159" t="s">
        <v>72</v>
      </c>
      <c r="C30" s="160"/>
      <c r="D30" s="72">
        <f t="shared" si="10"/>
        <v>25</v>
      </c>
      <c r="E30" s="82" t="s">
        <v>45</v>
      </c>
      <c r="F30" s="83">
        <v>28</v>
      </c>
      <c r="G30" s="75">
        <f>D30*F30</f>
        <v>700</v>
      </c>
      <c r="H30" s="84">
        <v>0</v>
      </c>
      <c r="I30" s="76">
        <f t="shared" si="9"/>
        <v>0</v>
      </c>
      <c r="J30" s="106">
        <v>25</v>
      </c>
      <c r="K30" s="95"/>
    </row>
    <row r="31" spans="1:12" s="78" customFormat="1" ht="20.100000000000001" customHeight="1" x14ac:dyDescent="0.35">
      <c r="A31" s="69">
        <f t="shared" si="11"/>
        <v>20</v>
      </c>
      <c r="B31" s="86" t="s">
        <v>59</v>
      </c>
      <c r="C31" s="94"/>
      <c r="D31" s="72">
        <f t="shared" si="10"/>
        <v>270</v>
      </c>
      <c r="E31" s="82" t="s">
        <v>42</v>
      </c>
      <c r="F31" s="83">
        <v>75</v>
      </c>
      <c r="G31" s="75">
        <f>D31*F31</f>
        <v>20250</v>
      </c>
      <c r="H31" s="84">
        <v>270</v>
      </c>
      <c r="I31" s="76">
        <f t="shared" si="9"/>
        <v>20250</v>
      </c>
      <c r="J31" s="105"/>
      <c r="K31" s="95"/>
    </row>
    <row r="32" spans="1:12" s="78" customFormat="1" ht="20.100000000000001" customHeight="1" x14ac:dyDescent="0.35">
      <c r="A32" s="69">
        <f t="shared" si="11"/>
        <v>21</v>
      </c>
      <c r="B32" s="86" t="s">
        <v>75</v>
      </c>
      <c r="C32" s="94"/>
      <c r="D32" s="72">
        <f t="shared" si="10"/>
        <v>110</v>
      </c>
      <c r="E32" s="82" t="s">
        <v>42</v>
      </c>
      <c r="F32" s="83">
        <v>40</v>
      </c>
      <c r="G32" s="75">
        <f t="shared" ref="G32:G33" si="12">D32*F32</f>
        <v>4400</v>
      </c>
      <c r="H32" s="84">
        <v>0</v>
      </c>
      <c r="I32" s="76">
        <f t="shared" si="9"/>
        <v>0</v>
      </c>
      <c r="J32" s="105">
        <v>110</v>
      </c>
      <c r="K32" s="95"/>
    </row>
    <row r="33" spans="1:11" s="78" customFormat="1" ht="20.100000000000001" customHeight="1" x14ac:dyDescent="0.35">
      <c r="A33" s="69">
        <f t="shared" si="11"/>
        <v>22</v>
      </c>
      <c r="B33" s="86" t="s">
        <v>76</v>
      </c>
      <c r="C33" s="94"/>
      <c r="D33" s="72">
        <f t="shared" si="10"/>
        <v>115</v>
      </c>
      <c r="E33" s="82" t="s">
        <v>42</v>
      </c>
      <c r="F33" s="83">
        <v>85</v>
      </c>
      <c r="G33" s="75">
        <f t="shared" si="12"/>
        <v>9775</v>
      </c>
      <c r="H33" s="84">
        <v>0</v>
      </c>
      <c r="I33" s="76">
        <f t="shared" si="9"/>
        <v>0</v>
      </c>
      <c r="J33" s="105">
        <v>115</v>
      </c>
      <c r="K33" s="95"/>
    </row>
    <row r="34" spans="1:11" ht="18" customHeight="1" x14ac:dyDescent="0.2">
      <c r="A34" s="23"/>
      <c r="B34" s="31"/>
      <c r="C34" s="32"/>
      <c r="D34" s="35"/>
      <c r="E34" s="33"/>
      <c r="F34" s="34"/>
      <c r="G34" s="41"/>
      <c r="H34" s="116"/>
      <c r="I34" s="44"/>
      <c r="J34" s="111"/>
    </row>
    <row r="35" spans="1:11" s="78" customFormat="1" ht="21.95" customHeight="1" x14ac:dyDescent="0.2">
      <c r="A35" s="69">
        <f>A33+1</f>
        <v>23</v>
      </c>
      <c r="B35" s="92" t="s">
        <v>80</v>
      </c>
      <c r="C35" s="114"/>
      <c r="D35" s="72">
        <f>SUM(H35+J35)</f>
        <v>2</v>
      </c>
      <c r="E35" s="82" t="s">
        <v>22</v>
      </c>
      <c r="F35" s="83">
        <v>1600</v>
      </c>
      <c r="G35" s="75">
        <f t="shared" ref="G35:G44" si="13">D35*F35</f>
        <v>3200</v>
      </c>
      <c r="H35" s="84">
        <v>2</v>
      </c>
      <c r="I35" s="76">
        <f t="shared" ref="I35:I46" si="14">H35*F35</f>
        <v>3200</v>
      </c>
      <c r="J35" s="105"/>
    </row>
    <row r="36" spans="1:11" s="78" customFormat="1" ht="21.95" customHeight="1" x14ac:dyDescent="0.2">
      <c r="A36" s="69">
        <f>A35+1</f>
        <v>24</v>
      </c>
      <c r="B36" s="92" t="s">
        <v>81</v>
      </c>
      <c r="C36" s="114"/>
      <c r="D36" s="72">
        <f t="shared" ref="D36:D46" si="15">SUM(H36+J36)</f>
        <v>1</v>
      </c>
      <c r="E36" s="82" t="s">
        <v>22</v>
      </c>
      <c r="F36" s="83">
        <v>1800</v>
      </c>
      <c r="G36" s="75">
        <f t="shared" si="13"/>
        <v>1800</v>
      </c>
      <c r="H36" s="84">
        <v>1</v>
      </c>
      <c r="I36" s="76">
        <f t="shared" si="14"/>
        <v>1800</v>
      </c>
      <c r="J36" s="105"/>
    </row>
    <row r="37" spans="1:11" s="78" customFormat="1" ht="21.95" customHeight="1" x14ac:dyDescent="0.2">
      <c r="A37" s="69">
        <f t="shared" ref="A37:A46" si="16">A36+1</f>
        <v>25</v>
      </c>
      <c r="B37" s="159" t="s">
        <v>70</v>
      </c>
      <c r="C37" s="161"/>
      <c r="D37" s="72">
        <f t="shared" si="15"/>
        <v>10</v>
      </c>
      <c r="E37" s="82" t="s">
        <v>22</v>
      </c>
      <c r="F37" s="91">
        <v>2100</v>
      </c>
      <c r="G37" s="75">
        <f t="shared" si="13"/>
        <v>21000</v>
      </c>
      <c r="H37" s="84">
        <v>10</v>
      </c>
      <c r="I37" s="76">
        <f t="shared" si="14"/>
        <v>21000</v>
      </c>
      <c r="J37" s="105"/>
    </row>
    <row r="38" spans="1:11" s="78" customFormat="1" ht="21.95" customHeight="1" x14ac:dyDescent="0.2">
      <c r="A38" s="69">
        <f t="shared" si="16"/>
        <v>26</v>
      </c>
      <c r="B38" s="159" t="s">
        <v>71</v>
      </c>
      <c r="C38" s="161"/>
      <c r="D38" s="72">
        <f t="shared" si="15"/>
        <v>2</v>
      </c>
      <c r="E38" s="82" t="s">
        <v>22</v>
      </c>
      <c r="F38" s="83">
        <v>3500</v>
      </c>
      <c r="G38" s="75">
        <f t="shared" si="13"/>
        <v>7000</v>
      </c>
      <c r="H38" s="84">
        <v>2</v>
      </c>
      <c r="I38" s="76">
        <f t="shared" si="14"/>
        <v>7000</v>
      </c>
      <c r="J38" s="105"/>
    </row>
    <row r="39" spans="1:11" s="78" customFormat="1" ht="21.95" customHeight="1" x14ac:dyDescent="0.2">
      <c r="A39" s="69">
        <f t="shared" si="16"/>
        <v>27</v>
      </c>
      <c r="B39" s="159" t="s">
        <v>60</v>
      </c>
      <c r="C39" s="161"/>
      <c r="D39" s="72">
        <f t="shared" si="15"/>
        <v>2</v>
      </c>
      <c r="E39" s="82" t="s">
        <v>22</v>
      </c>
      <c r="F39" s="83">
        <v>700</v>
      </c>
      <c r="G39" s="75">
        <f t="shared" si="13"/>
        <v>1400</v>
      </c>
      <c r="H39" s="84">
        <v>2</v>
      </c>
      <c r="I39" s="76">
        <f t="shared" si="14"/>
        <v>1400</v>
      </c>
      <c r="J39" s="105"/>
    </row>
    <row r="40" spans="1:11" s="78" customFormat="1" ht="21.95" customHeight="1" x14ac:dyDescent="0.2">
      <c r="A40" s="69">
        <f t="shared" si="16"/>
        <v>28</v>
      </c>
      <c r="B40" s="157" t="s">
        <v>61</v>
      </c>
      <c r="C40" s="158"/>
      <c r="D40" s="72">
        <f t="shared" si="15"/>
        <v>14</v>
      </c>
      <c r="E40" s="82" t="s">
        <v>22</v>
      </c>
      <c r="F40" s="83">
        <v>500</v>
      </c>
      <c r="G40" s="89">
        <f t="shared" si="13"/>
        <v>7000</v>
      </c>
      <c r="H40" s="84">
        <v>14</v>
      </c>
      <c r="I40" s="76">
        <f t="shared" si="14"/>
        <v>7000</v>
      </c>
      <c r="J40" s="110"/>
    </row>
    <row r="41" spans="1:11" s="78" customFormat="1" ht="21.95" customHeight="1" x14ac:dyDescent="0.2">
      <c r="A41" s="69">
        <f t="shared" si="16"/>
        <v>29</v>
      </c>
      <c r="B41" s="115" t="s">
        <v>82</v>
      </c>
      <c r="C41" s="113"/>
      <c r="D41" s="72">
        <f t="shared" si="15"/>
        <v>2</v>
      </c>
      <c r="E41" s="82" t="s">
        <v>22</v>
      </c>
      <c r="F41" s="83">
        <v>350</v>
      </c>
      <c r="G41" s="89">
        <f t="shared" si="13"/>
        <v>700</v>
      </c>
      <c r="H41" s="84">
        <v>2</v>
      </c>
      <c r="I41" s="76">
        <f t="shared" si="14"/>
        <v>700</v>
      </c>
      <c r="J41" s="110"/>
    </row>
    <row r="42" spans="1:11" s="78" customFormat="1" ht="21.95" customHeight="1" x14ac:dyDescent="0.2">
      <c r="A42" s="69">
        <f t="shared" si="16"/>
        <v>30</v>
      </c>
      <c r="B42" s="157" t="s">
        <v>62</v>
      </c>
      <c r="C42" s="158"/>
      <c r="D42" s="72">
        <f t="shared" si="15"/>
        <v>14</v>
      </c>
      <c r="E42" s="82" t="s">
        <v>22</v>
      </c>
      <c r="F42" s="83">
        <v>600</v>
      </c>
      <c r="G42" s="89">
        <f t="shared" si="13"/>
        <v>8400</v>
      </c>
      <c r="H42" s="84">
        <v>14</v>
      </c>
      <c r="I42" s="76">
        <f t="shared" si="14"/>
        <v>8400</v>
      </c>
      <c r="J42" s="110"/>
    </row>
    <row r="43" spans="1:11" s="78" customFormat="1" ht="21.95" customHeight="1" x14ac:dyDescent="0.2">
      <c r="A43" s="69">
        <f t="shared" si="16"/>
        <v>31</v>
      </c>
      <c r="B43" s="115" t="s">
        <v>83</v>
      </c>
      <c r="C43" s="113"/>
      <c r="D43" s="72">
        <f t="shared" si="15"/>
        <v>1</v>
      </c>
      <c r="E43" s="88" t="s">
        <v>22</v>
      </c>
      <c r="F43" s="83">
        <v>800</v>
      </c>
      <c r="G43" s="89">
        <f t="shared" si="13"/>
        <v>800</v>
      </c>
      <c r="H43" s="84">
        <v>1</v>
      </c>
      <c r="I43" s="76">
        <f t="shared" si="14"/>
        <v>800</v>
      </c>
      <c r="J43" s="110"/>
    </row>
    <row r="44" spans="1:11" s="78" customFormat="1" ht="31.5" customHeight="1" x14ac:dyDescent="0.2">
      <c r="A44" s="69">
        <f t="shared" si="16"/>
        <v>32</v>
      </c>
      <c r="B44" s="157" t="s">
        <v>73</v>
      </c>
      <c r="C44" s="158"/>
      <c r="D44" s="72">
        <f t="shared" si="15"/>
        <v>40</v>
      </c>
      <c r="E44" s="88" t="s">
        <v>45</v>
      </c>
      <c r="F44" s="83">
        <v>45</v>
      </c>
      <c r="G44" s="89">
        <f t="shared" si="13"/>
        <v>1800</v>
      </c>
      <c r="H44" s="84">
        <v>0</v>
      </c>
      <c r="I44" s="76">
        <f t="shared" si="14"/>
        <v>0</v>
      </c>
      <c r="J44" s="110">
        <v>40</v>
      </c>
    </row>
    <row r="45" spans="1:11" s="78" customFormat="1" ht="20.100000000000001" customHeight="1" x14ac:dyDescent="0.2">
      <c r="A45" s="69">
        <f t="shared" si="16"/>
        <v>33</v>
      </c>
      <c r="B45" s="86" t="s">
        <v>46</v>
      </c>
      <c r="C45" s="87"/>
      <c r="D45" s="72">
        <f t="shared" si="15"/>
        <v>1</v>
      </c>
      <c r="E45" s="88" t="s">
        <v>22</v>
      </c>
      <c r="F45" s="83">
        <v>900</v>
      </c>
      <c r="G45" s="89">
        <f t="shared" ref="G45:G46" si="17">D45*F45</f>
        <v>900</v>
      </c>
      <c r="H45" s="84">
        <v>1</v>
      </c>
      <c r="I45" s="76">
        <f t="shared" si="14"/>
        <v>900</v>
      </c>
      <c r="J45" s="110"/>
      <c r="K45" s="90"/>
    </row>
    <row r="46" spans="1:11" s="78" customFormat="1" ht="32.25" customHeight="1" x14ac:dyDescent="0.2">
      <c r="A46" s="69">
        <f t="shared" si="16"/>
        <v>34</v>
      </c>
      <c r="B46" s="157" t="s">
        <v>74</v>
      </c>
      <c r="C46" s="158"/>
      <c r="D46" s="72">
        <f t="shared" si="15"/>
        <v>5</v>
      </c>
      <c r="E46" s="82" t="s">
        <v>22</v>
      </c>
      <c r="F46" s="83">
        <v>1500</v>
      </c>
      <c r="G46" s="75">
        <f t="shared" si="17"/>
        <v>7500</v>
      </c>
      <c r="H46" s="84">
        <v>1</v>
      </c>
      <c r="I46" s="76">
        <f t="shared" si="14"/>
        <v>1500</v>
      </c>
      <c r="J46" s="105">
        <v>4</v>
      </c>
      <c r="K46" s="90"/>
    </row>
    <row r="47" spans="1:11" ht="15.6" customHeight="1" x14ac:dyDescent="0.2">
      <c r="A47" s="23"/>
      <c r="B47" s="27"/>
      <c r="C47" s="28"/>
      <c r="D47" s="35"/>
      <c r="E47" s="29"/>
      <c r="F47" s="30"/>
      <c r="G47" s="40"/>
      <c r="H47" s="116"/>
      <c r="I47" s="45"/>
      <c r="J47" s="111"/>
    </row>
    <row r="48" spans="1:11" s="78" customFormat="1" ht="19.5" customHeight="1" x14ac:dyDescent="0.2">
      <c r="A48" s="69">
        <f>A46+1</f>
        <v>35</v>
      </c>
      <c r="B48" s="70" t="s">
        <v>50</v>
      </c>
      <c r="C48" s="71"/>
      <c r="D48" s="72">
        <f>SUM(H48+J48)</f>
        <v>309</v>
      </c>
      <c r="E48" s="73" t="s">
        <v>45</v>
      </c>
      <c r="F48" s="74">
        <v>1.75</v>
      </c>
      <c r="G48" s="75">
        <f t="shared" ref="G48" si="18">D48*F48</f>
        <v>540.75</v>
      </c>
      <c r="H48" s="84">
        <v>309</v>
      </c>
      <c r="I48" s="76">
        <f>H48*F48</f>
        <v>540.75</v>
      </c>
      <c r="J48" s="105"/>
      <c r="K48" s="77"/>
    </row>
    <row r="49" spans="1:11" s="78" customFormat="1" ht="20.100000000000001" customHeight="1" x14ac:dyDescent="0.2">
      <c r="A49" s="69">
        <f>A48+1</f>
        <v>36</v>
      </c>
      <c r="B49" s="70" t="s">
        <v>78</v>
      </c>
      <c r="C49" s="71"/>
      <c r="D49" s="72">
        <f t="shared" ref="D49:D51" si="19">SUM(H49+J49)</f>
        <v>46</v>
      </c>
      <c r="E49" s="73" t="s">
        <v>45</v>
      </c>
      <c r="F49" s="74">
        <v>3.25</v>
      </c>
      <c r="G49" s="75">
        <f t="shared" ref="G49:G50" si="20">D49*F49</f>
        <v>149.5</v>
      </c>
      <c r="H49" s="84">
        <v>46</v>
      </c>
      <c r="I49" s="76">
        <f>H49*F49</f>
        <v>149.5</v>
      </c>
      <c r="J49" s="105"/>
      <c r="K49" s="77"/>
    </row>
    <row r="50" spans="1:11" s="78" customFormat="1" ht="20.100000000000001" customHeight="1" x14ac:dyDescent="0.2">
      <c r="A50" s="69">
        <f t="shared" ref="A50:A51" si="21">A49+1</f>
        <v>37</v>
      </c>
      <c r="B50" s="70" t="s">
        <v>48</v>
      </c>
      <c r="C50" s="79"/>
      <c r="D50" s="72">
        <f t="shared" si="19"/>
        <v>130</v>
      </c>
      <c r="E50" s="73" t="s">
        <v>42</v>
      </c>
      <c r="F50" s="74">
        <v>9</v>
      </c>
      <c r="G50" s="75">
        <f t="shared" si="20"/>
        <v>1170</v>
      </c>
      <c r="H50" s="84">
        <v>120</v>
      </c>
      <c r="I50" s="76">
        <f>H50*F50</f>
        <v>1080</v>
      </c>
      <c r="J50" s="105">
        <v>10</v>
      </c>
      <c r="K50" s="77"/>
    </row>
    <row r="51" spans="1:11" s="78" customFormat="1" ht="20.100000000000001" customHeight="1" x14ac:dyDescent="0.2">
      <c r="A51" s="69">
        <f t="shared" si="21"/>
        <v>38</v>
      </c>
      <c r="B51" s="70" t="s">
        <v>68</v>
      </c>
      <c r="C51" s="79"/>
      <c r="D51" s="72">
        <f t="shared" si="19"/>
        <v>130</v>
      </c>
      <c r="E51" s="73" t="s">
        <v>42</v>
      </c>
      <c r="F51" s="74">
        <v>3.5</v>
      </c>
      <c r="G51" s="75">
        <f>D51*F51</f>
        <v>455</v>
      </c>
      <c r="H51" s="84">
        <v>120</v>
      </c>
      <c r="I51" s="76">
        <f>H51*F51</f>
        <v>420</v>
      </c>
      <c r="J51" s="105">
        <v>10</v>
      </c>
      <c r="K51" s="77"/>
    </row>
    <row r="52" spans="1:11" ht="42" customHeight="1" x14ac:dyDescent="0.2">
      <c r="A52" s="14"/>
      <c r="B52" s="15" t="s">
        <v>29</v>
      </c>
      <c r="G52" s="36">
        <f>SUM(G10:G51)</f>
        <v>344858.75</v>
      </c>
      <c r="H52" s="38"/>
      <c r="I52" s="39">
        <f>SUM(I10:I51)</f>
        <v>278498.75</v>
      </c>
      <c r="J52" s="112"/>
      <c r="K52" s="54"/>
    </row>
    <row r="53" spans="1:11" ht="36" customHeight="1" thickBot="1" x14ac:dyDescent="0.25">
      <c r="B53" s="16"/>
      <c r="C53" s="16"/>
      <c r="E53" s="16"/>
      <c r="F53" s="16"/>
      <c r="K53" s="102"/>
    </row>
    <row r="54" spans="1:11" x14ac:dyDescent="0.2">
      <c r="B54" s="11" t="s">
        <v>27</v>
      </c>
      <c r="C54" s="11"/>
      <c r="D54" s="11"/>
      <c r="E54" s="11" t="s">
        <v>21</v>
      </c>
      <c r="F54" s="11"/>
    </row>
    <row r="55" spans="1:11" x14ac:dyDescent="0.2">
      <c r="B55" s="8" t="s">
        <v>28</v>
      </c>
      <c r="C55" s="8"/>
      <c r="D55" s="8"/>
      <c r="E55" s="8"/>
      <c r="F55" s="8"/>
    </row>
  </sheetData>
  <mergeCells count="23">
    <mergeCell ref="J7:J9"/>
    <mergeCell ref="B39:C39"/>
    <mergeCell ref="B16:C16"/>
    <mergeCell ref="B23:C23"/>
    <mergeCell ref="B18:C18"/>
    <mergeCell ref="B22:C22"/>
    <mergeCell ref="B30:C30"/>
    <mergeCell ref="B29:C29"/>
    <mergeCell ref="B24:C24"/>
    <mergeCell ref="B25:C25"/>
    <mergeCell ref="H7:I8"/>
    <mergeCell ref="F3:G3"/>
    <mergeCell ref="D3:E3"/>
    <mergeCell ref="F6:G6"/>
    <mergeCell ref="F5:G5"/>
    <mergeCell ref="B10:C10"/>
    <mergeCell ref="B46:C46"/>
    <mergeCell ref="B28:C28"/>
    <mergeCell ref="B37:C37"/>
    <mergeCell ref="B40:C40"/>
    <mergeCell ref="B42:C42"/>
    <mergeCell ref="B38:C38"/>
    <mergeCell ref="B44:C44"/>
  </mergeCells>
  <phoneticPr fontId="0" type="noConversion"/>
  <pageMargins left="0.3" right="0.3" top="0.67" bottom="0.57999999999999996" header="0.5" footer="0.5"/>
  <pageSetup scale="42" orientation="landscape" r:id="rId1"/>
  <headerFooter alignWithMargins="0">
    <oddHeader>&amp;L&amp;10VAN CLEEF ENGINEERING ASSOCIATES&amp;R&amp;10 755 MEMORIAL PARKWAY, SUITE 110 PHILLIPSBURG, NJ 08865</oddHeader>
    <oddFooter>&amp;L&amp;10&amp;F&amp;R&amp;10Page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5"/>
  <sheetViews>
    <sheetView showGridLines="0" tabSelected="1" defaultGridColor="0" topLeftCell="G28" colorId="22" zoomScale="70" zoomScaleNormal="70" workbookViewId="0">
      <selection sqref="A1:U52"/>
    </sheetView>
  </sheetViews>
  <sheetFormatPr defaultColWidth="9.77734375" defaultRowHeight="15" x14ac:dyDescent="0.2"/>
  <cols>
    <col min="1" max="1" width="5.5546875" style="13" customWidth="1"/>
    <col min="2" max="2" width="9.5546875" style="13" customWidth="1"/>
    <col min="3" max="3" width="36.33203125" style="13" customWidth="1"/>
    <col min="4" max="4" width="7.77734375" style="13" customWidth="1"/>
    <col min="5" max="5" width="6.77734375" style="13" customWidth="1"/>
    <col min="6" max="6" width="11.6640625" style="13" customWidth="1"/>
    <col min="7" max="7" width="15" style="13" customWidth="1"/>
    <col min="8" max="23" width="14.77734375" customWidth="1"/>
  </cols>
  <sheetData>
    <row r="1" spans="1:22" ht="20.100000000000001" customHeight="1" x14ac:dyDescent="0.3">
      <c r="A1" s="58" t="s">
        <v>6</v>
      </c>
      <c r="B1" s="59"/>
      <c r="C1" s="59"/>
      <c r="D1" s="59"/>
      <c r="E1" s="59"/>
      <c r="F1" s="59"/>
      <c r="G1" s="59"/>
      <c r="H1" s="181" t="s">
        <v>86</v>
      </c>
      <c r="I1" s="182"/>
      <c r="J1" s="181" t="s">
        <v>87</v>
      </c>
      <c r="K1" s="187"/>
      <c r="L1" s="181" t="s">
        <v>88</v>
      </c>
      <c r="M1" s="182"/>
      <c r="N1" s="187" t="s">
        <v>89</v>
      </c>
      <c r="O1" s="182"/>
      <c r="P1" s="181" t="s">
        <v>90</v>
      </c>
      <c r="Q1" s="182"/>
      <c r="R1" s="181" t="s">
        <v>91</v>
      </c>
      <c r="S1" s="182"/>
      <c r="T1" s="181" t="s">
        <v>92</v>
      </c>
      <c r="U1" s="182"/>
      <c r="V1" s="126"/>
    </row>
    <row r="2" spans="1:22" ht="15.75" x14ac:dyDescent="0.25">
      <c r="A2" s="61"/>
      <c r="B2" s="47"/>
      <c r="C2" s="47"/>
      <c r="D2" s="47"/>
      <c r="E2" s="47"/>
      <c r="F2" s="47"/>
      <c r="G2" s="47"/>
      <c r="H2" s="183" t="s">
        <v>99</v>
      </c>
      <c r="I2" s="184"/>
      <c r="J2" s="183" t="s">
        <v>94</v>
      </c>
      <c r="K2" s="188"/>
      <c r="L2" s="183" t="s">
        <v>93</v>
      </c>
      <c r="M2" s="184"/>
      <c r="N2" s="188" t="s">
        <v>95</v>
      </c>
      <c r="O2" s="184"/>
      <c r="P2" s="183" t="s">
        <v>96</v>
      </c>
      <c r="Q2" s="184"/>
      <c r="R2" s="183" t="s">
        <v>98</v>
      </c>
      <c r="S2" s="184"/>
      <c r="T2" s="183" t="s">
        <v>97</v>
      </c>
      <c r="U2" s="184"/>
      <c r="V2" s="62"/>
    </row>
    <row r="3" spans="1:22" ht="15.75" x14ac:dyDescent="0.25">
      <c r="A3" s="61" t="s">
        <v>7</v>
      </c>
      <c r="B3" s="47"/>
      <c r="C3" s="120" t="str">
        <f>'Project Info'!B2</f>
        <v>IMPROVEMENTS TO NANCY TERRACE</v>
      </c>
      <c r="D3" s="164" t="s">
        <v>8</v>
      </c>
      <c r="E3" s="165"/>
      <c r="F3" s="162">
        <v>45091</v>
      </c>
      <c r="G3" s="163"/>
      <c r="H3" s="183"/>
      <c r="I3" s="184"/>
      <c r="J3" s="183"/>
      <c r="K3" s="188"/>
      <c r="L3" s="183"/>
      <c r="M3" s="184"/>
      <c r="N3" s="188"/>
      <c r="O3" s="184"/>
      <c r="P3" s="183"/>
      <c r="Q3" s="184"/>
      <c r="R3" s="183"/>
      <c r="S3" s="184"/>
      <c r="T3" s="183"/>
      <c r="U3" s="184"/>
      <c r="V3" s="62"/>
    </row>
    <row r="4" spans="1:22" ht="15.75" x14ac:dyDescent="0.25">
      <c r="A4" s="64"/>
      <c r="B4" s="55"/>
      <c r="C4" s="11"/>
      <c r="D4" s="55"/>
      <c r="E4" s="55"/>
      <c r="F4" s="12"/>
      <c r="G4" s="55"/>
      <c r="H4" s="183"/>
      <c r="I4" s="184"/>
      <c r="J4" s="183"/>
      <c r="K4" s="188"/>
      <c r="L4" s="183"/>
      <c r="M4" s="184"/>
      <c r="N4" s="188"/>
      <c r="O4" s="184"/>
      <c r="P4" s="183"/>
      <c r="Q4" s="184"/>
      <c r="R4" s="183"/>
      <c r="S4" s="184"/>
      <c r="T4" s="183"/>
      <c r="U4" s="184"/>
      <c r="V4" s="62"/>
    </row>
    <row r="5" spans="1:22" ht="15.75" x14ac:dyDescent="0.25">
      <c r="A5" s="61" t="s">
        <v>9</v>
      </c>
      <c r="B5" s="47"/>
      <c r="C5" s="120" t="str">
        <f>'Project Info'!B3</f>
        <v xml:space="preserve">WASHINGTON TOWNSHIP </v>
      </c>
      <c r="D5" s="47" t="s">
        <v>10</v>
      </c>
      <c r="E5" s="47"/>
      <c r="F5" s="168">
        <f>'Project Info'!B1</f>
        <v>8410006</v>
      </c>
      <c r="G5" s="169"/>
      <c r="H5" s="183"/>
      <c r="I5" s="184"/>
      <c r="J5" s="183"/>
      <c r="K5" s="188"/>
      <c r="L5" s="183"/>
      <c r="M5" s="184"/>
      <c r="N5" s="188"/>
      <c r="O5" s="184"/>
      <c r="P5" s="183"/>
      <c r="Q5" s="184"/>
      <c r="R5" s="183"/>
      <c r="S5" s="184"/>
      <c r="T5" s="183"/>
      <c r="U5" s="184"/>
      <c r="V5" s="62"/>
    </row>
    <row r="6" spans="1:22" ht="16.5" thickBot="1" x14ac:dyDescent="0.3">
      <c r="A6" s="65" t="s">
        <v>11</v>
      </c>
      <c r="B6" s="66"/>
      <c r="C6" s="119" t="s">
        <v>57</v>
      </c>
      <c r="D6" s="66" t="s">
        <v>12</v>
      </c>
      <c r="E6" s="66"/>
      <c r="F6" s="166" t="s">
        <v>51</v>
      </c>
      <c r="G6" s="167"/>
      <c r="H6" s="185"/>
      <c r="I6" s="186"/>
      <c r="J6" s="185"/>
      <c r="K6" s="189"/>
      <c r="L6" s="185"/>
      <c r="M6" s="186"/>
      <c r="N6" s="189"/>
      <c r="O6" s="186"/>
      <c r="P6" s="185"/>
      <c r="Q6" s="186"/>
      <c r="R6" s="185"/>
      <c r="S6" s="186"/>
      <c r="T6" s="185"/>
      <c r="U6" s="186"/>
      <c r="V6" s="62"/>
    </row>
    <row r="7" spans="1:22" ht="20.100000000000001" customHeight="1" x14ac:dyDescent="0.25">
      <c r="A7" s="56"/>
      <c r="B7" s="2"/>
      <c r="C7" s="3"/>
      <c r="D7" s="190" t="s">
        <v>85</v>
      </c>
      <c r="E7" s="191"/>
      <c r="F7" s="191"/>
      <c r="G7" s="191"/>
      <c r="H7" s="122"/>
      <c r="I7" s="123"/>
      <c r="J7" s="122"/>
      <c r="K7" s="140"/>
      <c r="L7" s="122"/>
      <c r="M7" s="123"/>
      <c r="N7" s="145"/>
      <c r="O7" s="123"/>
      <c r="P7" s="122"/>
      <c r="Q7" s="123"/>
      <c r="R7" s="122"/>
      <c r="S7" s="123"/>
      <c r="T7" s="122"/>
      <c r="U7" s="123"/>
      <c r="V7" s="47"/>
    </row>
    <row r="8" spans="1:22" ht="15.75" x14ac:dyDescent="0.25">
      <c r="A8" s="46" t="s">
        <v>13</v>
      </c>
      <c r="B8" s="47"/>
      <c r="C8" s="3"/>
      <c r="D8" s="48" t="s">
        <v>14</v>
      </c>
      <c r="E8" s="49"/>
      <c r="F8" s="156" t="s">
        <v>15</v>
      </c>
      <c r="G8" s="57"/>
      <c r="H8" s="124" t="s">
        <v>15</v>
      </c>
      <c r="I8" s="57"/>
      <c r="J8" s="124" t="s">
        <v>15</v>
      </c>
      <c r="K8" s="2"/>
      <c r="L8" s="124" t="s">
        <v>15</v>
      </c>
      <c r="M8" s="57"/>
      <c r="N8" s="146" t="s">
        <v>15</v>
      </c>
      <c r="O8" s="57"/>
      <c r="P8" s="124" t="s">
        <v>15</v>
      </c>
      <c r="Q8" s="57"/>
      <c r="R8" s="124" t="s">
        <v>15</v>
      </c>
      <c r="S8" s="57"/>
      <c r="T8" s="124" t="s">
        <v>15</v>
      </c>
      <c r="U8" s="57"/>
      <c r="V8" s="47"/>
    </row>
    <row r="9" spans="1:22" ht="16.5" thickBot="1" x14ac:dyDescent="0.3">
      <c r="A9" s="4" t="s">
        <v>16</v>
      </c>
      <c r="B9" s="5" t="s">
        <v>17</v>
      </c>
      <c r="C9" s="6"/>
      <c r="D9" s="7" t="s">
        <v>18</v>
      </c>
      <c r="E9" s="4" t="s">
        <v>15</v>
      </c>
      <c r="F9" s="141" t="s">
        <v>19</v>
      </c>
      <c r="G9" s="51" t="s">
        <v>20</v>
      </c>
      <c r="H9" s="125" t="s">
        <v>19</v>
      </c>
      <c r="I9" s="51" t="s">
        <v>20</v>
      </c>
      <c r="J9" s="125" t="s">
        <v>19</v>
      </c>
      <c r="K9" s="141" t="s">
        <v>20</v>
      </c>
      <c r="L9" s="125" t="s">
        <v>19</v>
      </c>
      <c r="M9" s="51" t="s">
        <v>20</v>
      </c>
      <c r="N9" s="7" t="s">
        <v>19</v>
      </c>
      <c r="O9" s="51" t="s">
        <v>20</v>
      </c>
      <c r="P9" s="125" t="s">
        <v>19</v>
      </c>
      <c r="Q9" s="51" t="s">
        <v>20</v>
      </c>
      <c r="R9" s="125" t="s">
        <v>19</v>
      </c>
      <c r="S9" s="51" t="s">
        <v>20</v>
      </c>
      <c r="T9" s="125" t="s">
        <v>19</v>
      </c>
      <c r="U9" s="51" t="s">
        <v>20</v>
      </c>
      <c r="V9" s="127"/>
    </row>
    <row r="10" spans="1:22" s="78" customFormat="1" ht="20.100000000000001" customHeight="1" x14ac:dyDescent="0.2">
      <c r="A10" s="85">
        <v>1</v>
      </c>
      <c r="B10" s="170" t="s">
        <v>30</v>
      </c>
      <c r="C10" s="171"/>
      <c r="D10" s="72">
        <f>'Eng Est-Total'!D10</f>
        <v>1</v>
      </c>
      <c r="E10" s="88" t="s">
        <v>31</v>
      </c>
      <c r="F10" s="81">
        <v>32000</v>
      </c>
      <c r="G10" s="81">
        <f>D10*F10</f>
        <v>32000</v>
      </c>
      <c r="H10" s="130">
        <v>29660</v>
      </c>
      <c r="I10" s="142">
        <f>H10*D10</f>
        <v>29660</v>
      </c>
      <c r="J10" s="130">
        <v>20700</v>
      </c>
      <c r="K10" s="142">
        <f t="shared" ref="K10:K16" si="0">J10*D10</f>
        <v>20700</v>
      </c>
      <c r="L10" s="150">
        <v>17000</v>
      </c>
      <c r="M10" s="151">
        <f t="shared" ref="M10:M16" si="1">L10*D10</f>
        <v>17000</v>
      </c>
      <c r="N10" s="147">
        <v>12000</v>
      </c>
      <c r="O10" s="142">
        <f t="shared" ref="O10:O16" si="2">N10*D10</f>
        <v>12000</v>
      </c>
      <c r="P10" s="130">
        <v>10429</v>
      </c>
      <c r="Q10" s="132">
        <f t="shared" ref="Q10:Q16" si="3">P10*D10</f>
        <v>10429</v>
      </c>
      <c r="R10" s="147">
        <v>38000</v>
      </c>
      <c r="S10" s="131">
        <f t="shared" ref="S10:S16" si="4">R10*D10</f>
        <v>38000</v>
      </c>
      <c r="T10" s="131">
        <v>25400</v>
      </c>
      <c r="U10" s="132">
        <f t="shared" ref="U10:U16" si="5">T10*D10</f>
        <v>25400</v>
      </c>
      <c r="V10" s="128"/>
    </row>
    <row r="11" spans="1:22" s="78" customFormat="1" ht="20.100000000000001" customHeight="1" x14ac:dyDescent="0.2">
      <c r="A11" s="69">
        <f t="shared" ref="A11:A26" si="6">A10+1</f>
        <v>2</v>
      </c>
      <c r="B11" s="121" t="s">
        <v>32</v>
      </c>
      <c r="C11" s="93"/>
      <c r="D11" s="72">
        <f>'Eng Est-Total'!D11</f>
        <v>0</v>
      </c>
      <c r="E11" s="82" t="s">
        <v>53</v>
      </c>
      <c r="F11" s="83">
        <v>100</v>
      </c>
      <c r="G11" s="75">
        <f t="shared" ref="G11:G28" si="7">D11*F11</f>
        <v>0</v>
      </c>
      <c r="H11" s="133">
        <v>0</v>
      </c>
      <c r="I11" s="143">
        <f>H11*D11</f>
        <v>0</v>
      </c>
      <c r="J11" s="133">
        <v>0</v>
      </c>
      <c r="K11" s="143">
        <f t="shared" si="0"/>
        <v>0</v>
      </c>
      <c r="L11" s="152">
        <v>0</v>
      </c>
      <c r="M11" s="153">
        <f t="shared" si="1"/>
        <v>0</v>
      </c>
      <c r="N11" s="148">
        <v>0</v>
      </c>
      <c r="O11" s="143">
        <f t="shared" si="2"/>
        <v>0</v>
      </c>
      <c r="P11" s="133">
        <v>0</v>
      </c>
      <c r="Q11" s="135">
        <f t="shared" si="3"/>
        <v>0</v>
      </c>
      <c r="R11" s="148">
        <v>0</v>
      </c>
      <c r="S11" s="134">
        <f t="shared" si="4"/>
        <v>0</v>
      </c>
      <c r="T11" s="134">
        <v>0</v>
      </c>
      <c r="U11" s="135">
        <f t="shared" si="5"/>
        <v>0</v>
      </c>
      <c r="V11" s="128"/>
    </row>
    <row r="12" spans="1:22" s="78" customFormat="1" ht="20.100000000000001" customHeight="1" x14ac:dyDescent="0.2">
      <c r="A12" s="69">
        <f t="shared" si="6"/>
        <v>3</v>
      </c>
      <c r="B12" s="121" t="s">
        <v>33</v>
      </c>
      <c r="C12" s="93"/>
      <c r="D12" s="72">
        <f>'Eng Est-Total'!D12</f>
        <v>0</v>
      </c>
      <c r="E12" s="82" t="s">
        <v>53</v>
      </c>
      <c r="F12" s="83">
        <v>77.430000000000007</v>
      </c>
      <c r="G12" s="75">
        <f t="shared" si="7"/>
        <v>0</v>
      </c>
      <c r="H12" s="133">
        <v>0</v>
      </c>
      <c r="I12" s="143">
        <f t="shared" ref="I12" si="8">H12*D12</f>
        <v>0</v>
      </c>
      <c r="J12" s="133">
        <v>0</v>
      </c>
      <c r="K12" s="143">
        <f t="shared" si="0"/>
        <v>0</v>
      </c>
      <c r="L12" s="152">
        <v>0</v>
      </c>
      <c r="M12" s="153">
        <f t="shared" si="1"/>
        <v>0</v>
      </c>
      <c r="N12" s="148">
        <v>0</v>
      </c>
      <c r="O12" s="143">
        <f t="shared" si="2"/>
        <v>0</v>
      </c>
      <c r="P12" s="133">
        <v>0</v>
      </c>
      <c r="Q12" s="135">
        <f t="shared" si="3"/>
        <v>0</v>
      </c>
      <c r="R12" s="148">
        <v>0</v>
      </c>
      <c r="S12" s="134">
        <f t="shared" si="4"/>
        <v>0</v>
      </c>
      <c r="T12" s="134">
        <v>0</v>
      </c>
      <c r="U12" s="135">
        <f t="shared" si="5"/>
        <v>0</v>
      </c>
      <c r="V12" s="128"/>
    </row>
    <row r="13" spans="1:22" s="78" customFormat="1" ht="20.100000000000001" customHeight="1" x14ac:dyDescent="0.2">
      <c r="A13" s="69">
        <f t="shared" si="6"/>
        <v>4</v>
      </c>
      <c r="B13" s="121" t="s">
        <v>34</v>
      </c>
      <c r="C13" s="93"/>
      <c r="D13" s="72">
        <f>'Eng Est-Total'!D13</f>
        <v>40</v>
      </c>
      <c r="E13" s="82" t="s">
        <v>22</v>
      </c>
      <c r="F13" s="83">
        <v>8</v>
      </c>
      <c r="G13" s="75">
        <f t="shared" si="7"/>
        <v>320</v>
      </c>
      <c r="H13" s="133">
        <v>0.01</v>
      </c>
      <c r="I13" s="143">
        <f>H13*D13</f>
        <v>0.4</v>
      </c>
      <c r="J13" s="133">
        <v>0.01</v>
      </c>
      <c r="K13" s="143">
        <f t="shared" si="0"/>
        <v>0.4</v>
      </c>
      <c r="L13" s="152">
        <v>0.01</v>
      </c>
      <c r="M13" s="153">
        <f t="shared" si="1"/>
        <v>0.4</v>
      </c>
      <c r="N13" s="148">
        <v>8</v>
      </c>
      <c r="O13" s="143">
        <f t="shared" si="2"/>
        <v>320</v>
      </c>
      <c r="P13" s="133">
        <v>1</v>
      </c>
      <c r="Q13" s="135">
        <f t="shared" si="3"/>
        <v>40</v>
      </c>
      <c r="R13" s="148">
        <v>0.01</v>
      </c>
      <c r="S13" s="134">
        <f t="shared" si="4"/>
        <v>0.4</v>
      </c>
      <c r="T13" s="134">
        <v>0.01</v>
      </c>
      <c r="U13" s="135">
        <f t="shared" si="5"/>
        <v>0.4</v>
      </c>
      <c r="V13" s="128"/>
    </row>
    <row r="14" spans="1:22" s="78" customFormat="1" ht="20.100000000000001" customHeight="1" x14ac:dyDescent="0.2">
      <c r="A14" s="69">
        <f t="shared" si="6"/>
        <v>5</v>
      </c>
      <c r="B14" s="121" t="s">
        <v>35</v>
      </c>
      <c r="C14" s="93"/>
      <c r="D14" s="72">
        <f>'Eng Est-Total'!D14</f>
        <v>2</v>
      </c>
      <c r="E14" s="88" t="s">
        <v>22</v>
      </c>
      <c r="F14" s="83">
        <v>25</v>
      </c>
      <c r="G14" s="75">
        <f t="shared" si="7"/>
        <v>50</v>
      </c>
      <c r="H14" s="133">
        <v>0.01</v>
      </c>
      <c r="I14" s="143">
        <f>H14*D14</f>
        <v>0.02</v>
      </c>
      <c r="J14" s="133">
        <v>0.01</v>
      </c>
      <c r="K14" s="143">
        <f t="shared" si="0"/>
        <v>0.02</v>
      </c>
      <c r="L14" s="152">
        <v>0.01</v>
      </c>
      <c r="M14" s="153">
        <f t="shared" si="1"/>
        <v>0.02</v>
      </c>
      <c r="N14" s="148">
        <v>15</v>
      </c>
      <c r="O14" s="143">
        <f t="shared" si="2"/>
        <v>30</v>
      </c>
      <c r="P14" s="133">
        <v>1</v>
      </c>
      <c r="Q14" s="135">
        <f t="shared" si="3"/>
        <v>2</v>
      </c>
      <c r="R14" s="148">
        <v>0.01</v>
      </c>
      <c r="S14" s="134">
        <f t="shared" si="4"/>
        <v>0.02</v>
      </c>
      <c r="T14" s="134">
        <v>0.01</v>
      </c>
      <c r="U14" s="135">
        <f t="shared" si="5"/>
        <v>0.02</v>
      </c>
      <c r="V14" s="128"/>
    </row>
    <row r="15" spans="1:22" s="78" customFormat="1" ht="20.100000000000001" customHeight="1" x14ac:dyDescent="0.2">
      <c r="A15" s="69">
        <f t="shared" si="6"/>
        <v>6</v>
      </c>
      <c r="B15" s="121" t="s">
        <v>36</v>
      </c>
      <c r="C15" s="93"/>
      <c r="D15" s="72">
        <f>'Eng Est-Total'!D15</f>
        <v>4</v>
      </c>
      <c r="E15" s="88" t="s">
        <v>22</v>
      </c>
      <c r="F15" s="83">
        <v>10</v>
      </c>
      <c r="G15" s="75">
        <f t="shared" si="7"/>
        <v>40</v>
      </c>
      <c r="H15" s="133">
        <v>0.01</v>
      </c>
      <c r="I15" s="143">
        <f>H15*D15</f>
        <v>0.04</v>
      </c>
      <c r="J15" s="133">
        <v>0.01</v>
      </c>
      <c r="K15" s="143">
        <f t="shared" si="0"/>
        <v>0.04</v>
      </c>
      <c r="L15" s="152">
        <v>0.01</v>
      </c>
      <c r="M15" s="153">
        <f t="shared" si="1"/>
        <v>0.04</v>
      </c>
      <c r="N15" s="148">
        <v>14</v>
      </c>
      <c r="O15" s="143">
        <f t="shared" si="2"/>
        <v>56</v>
      </c>
      <c r="P15" s="133">
        <v>1</v>
      </c>
      <c r="Q15" s="135">
        <f t="shared" si="3"/>
        <v>4</v>
      </c>
      <c r="R15" s="148">
        <v>0.01</v>
      </c>
      <c r="S15" s="134">
        <f t="shared" si="4"/>
        <v>0.04</v>
      </c>
      <c r="T15" s="134">
        <v>0.01</v>
      </c>
      <c r="U15" s="135">
        <f t="shared" si="5"/>
        <v>0.04</v>
      </c>
      <c r="V15" s="128"/>
    </row>
    <row r="16" spans="1:22" s="78" customFormat="1" ht="20.100000000000001" customHeight="1" x14ac:dyDescent="0.2">
      <c r="A16" s="69">
        <f t="shared" si="6"/>
        <v>7</v>
      </c>
      <c r="B16" s="175" t="s">
        <v>37</v>
      </c>
      <c r="C16" s="176"/>
      <c r="D16" s="72">
        <f>'Eng Est-Total'!D16</f>
        <v>16</v>
      </c>
      <c r="E16" s="88" t="s">
        <v>38</v>
      </c>
      <c r="F16" s="83">
        <v>25</v>
      </c>
      <c r="G16" s="75">
        <f t="shared" si="7"/>
        <v>400</v>
      </c>
      <c r="H16" s="133">
        <v>0.01</v>
      </c>
      <c r="I16" s="143">
        <f>H16*D16</f>
        <v>0.16</v>
      </c>
      <c r="J16" s="133">
        <v>0.01</v>
      </c>
      <c r="K16" s="143">
        <f t="shared" si="0"/>
        <v>0.16</v>
      </c>
      <c r="L16" s="152">
        <v>25</v>
      </c>
      <c r="M16" s="153">
        <f t="shared" si="1"/>
        <v>400</v>
      </c>
      <c r="N16" s="148">
        <v>6</v>
      </c>
      <c r="O16" s="143">
        <f t="shared" si="2"/>
        <v>96</v>
      </c>
      <c r="P16" s="133">
        <v>1</v>
      </c>
      <c r="Q16" s="135">
        <f t="shared" si="3"/>
        <v>16</v>
      </c>
      <c r="R16" s="148">
        <v>22</v>
      </c>
      <c r="S16" s="134">
        <f t="shared" si="4"/>
        <v>352</v>
      </c>
      <c r="T16" s="134">
        <v>0.01</v>
      </c>
      <c r="U16" s="135">
        <f t="shared" si="5"/>
        <v>0.16</v>
      </c>
      <c r="V16" s="128"/>
    </row>
    <row r="17" spans="1:49" ht="18" customHeight="1" x14ac:dyDescent="0.2">
      <c r="A17" s="23"/>
      <c r="B17" s="24"/>
      <c r="C17" s="24"/>
      <c r="D17" s="35">
        <f>'Eng Est-Total'!D17</f>
        <v>0</v>
      </c>
      <c r="E17" s="25"/>
      <c r="F17" s="26"/>
      <c r="G17" s="40"/>
      <c r="H17" s="136"/>
      <c r="I17" s="144">
        <f t="shared" ref="I17" si="9">H17*D17</f>
        <v>0</v>
      </c>
      <c r="J17" s="136"/>
      <c r="K17" s="144"/>
      <c r="L17" s="154"/>
      <c r="M17" s="155"/>
      <c r="N17" s="149"/>
      <c r="O17" s="144"/>
      <c r="P17" s="136"/>
      <c r="Q17" s="139"/>
      <c r="R17" s="149"/>
      <c r="S17" s="137"/>
      <c r="T17" s="138"/>
      <c r="U17" s="139"/>
      <c r="V17" s="12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</row>
    <row r="18" spans="1:49" s="98" customFormat="1" ht="20.100000000000001" customHeight="1" x14ac:dyDescent="0.2">
      <c r="A18" s="69">
        <f>A16+1</f>
        <v>8</v>
      </c>
      <c r="B18" s="175" t="s">
        <v>39</v>
      </c>
      <c r="C18" s="176"/>
      <c r="D18" s="72">
        <f>'Eng Est-Total'!D18</f>
        <v>8850</v>
      </c>
      <c r="E18" s="82" t="s">
        <v>42</v>
      </c>
      <c r="F18" s="83">
        <v>3.75</v>
      </c>
      <c r="G18" s="75">
        <f t="shared" si="7"/>
        <v>33187.5</v>
      </c>
      <c r="H18" s="133">
        <v>3</v>
      </c>
      <c r="I18" s="143">
        <f t="shared" ref="I18:I26" si="10">H18*D18</f>
        <v>26550</v>
      </c>
      <c r="J18" s="133">
        <v>3.5</v>
      </c>
      <c r="K18" s="143">
        <f t="shared" ref="K18:K26" si="11">J18*D18</f>
        <v>30975</v>
      </c>
      <c r="L18" s="152">
        <v>4.37</v>
      </c>
      <c r="M18" s="153">
        <f t="shared" ref="M18:M26" si="12">L18*D18</f>
        <v>38674.5</v>
      </c>
      <c r="N18" s="148">
        <v>4</v>
      </c>
      <c r="O18" s="143">
        <f t="shared" ref="O18:O26" si="13">N18*D18</f>
        <v>35400</v>
      </c>
      <c r="P18" s="133">
        <v>4.5</v>
      </c>
      <c r="Q18" s="135">
        <f t="shared" ref="Q18:Q26" si="14">P18*D18</f>
        <v>39825</v>
      </c>
      <c r="R18" s="148">
        <v>3.25</v>
      </c>
      <c r="S18" s="134">
        <f t="shared" ref="S18:S26" si="15">R18*D18</f>
        <v>28762.5</v>
      </c>
      <c r="T18" s="134">
        <v>4.8499999999999996</v>
      </c>
      <c r="U18" s="135">
        <f t="shared" ref="U18:U26" si="16">T18*D18</f>
        <v>42922.5</v>
      </c>
      <c r="V18" s="128"/>
    </row>
    <row r="19" spans="1:49" s="98" customFormat="1" ht="20.100000000000001" customHeight="1" x14ac:dyDescent="0.2">
      <c r="A19" s="69">
        <f>A18+1</f>
        <v>9</v>
      </c>
      <c r="B19" s="121" t="s">
        <v>65</v>
      </c>
      <c r="C19" s="100"/>
      <c r="D19" s="72">
        <f>'Eng Est-Total'!D19</f>
        <v>1150</v>
      </c>
      <c r="E19" s="82" t="s">
        <v>42</v>
      </c>
      <c r="F19" s="83">
        <v>20</v>
      </c>
      <c r="G19" s="75">
        <f t="shared" si="7"/>
        <v>23000</v>
      </c>
      <c r="H19" s="133">
        <v>3</v>
      </c>
      <c r="I19" s="143">
        <f t="shared" si="10"/>
        <v>3450</v>
      </c>
      <c r="J19" s="133">
        <v>0.01</v>
      </c>
      <c r="K19" s="143">
        <f t="shared" si="11"/>
        <v>11.5</v>
      </c>
      <c r="L19" s="152">
        <v>0.01</v>
      </c>
      <c r="M19" s="153">
        <f t="shared" si="12"/>
        <v>11.5</v>
      </c>
      <c r="N19" s="148">
        <v>13</v>
      </c>
      <c r="O19" s="143">
        <f t="shared" si="13"/>
        <v>14950</v>
      </c>
      <c r="P19" s="133">
        <v>50</v>
      </c>
      <c r="Q19" s="135">
        <f t="shared" si="14"/>
        <v>57500</v>
      </c>
      <c r="R19" s="148">
        <v>10</v>
      </c>
      <c r="S19" s="134">
        <f t="shared" si="15"/>
        <v>11500</v>
      </c>
      <c r="T19" s="134">
        <v>33.299999999999997</v>
      </c>
      <c r="U19" s="135">
        <f t="shared" si="16"/>
        <v>38295</v>
      </c>
      <c r="V19" s="128"/>
    </row>
    <row r="20" spans="1:49" s="98" customFormat="1" ht="20.100000000000001" customHeight="1" x14ac:dyDescent="0.2">
      <c r="A20" s="69">
        <f t="shared" ref="A20:A25" si="17">A19+1</f>
        <v>10</v>
      </c>
      <c r="B20" s="121" t="s">
        <v>64</v>
      </c>
      <c r="C20" s="100"/>
      <c r="D20" s="72">
        <f>'Eng Est-Total'!D20</f>
        <v>1150</v>
      </c>
      <c r="E20" s="82" t="s">
        <v>42</v>
      </c>
      <c r="F20" s="83">
        <v>14</v>
      </c>
      <c r="G20" s="75">
        <f t="shared" si="7"/>
        <v>16100</v>
      </c>
      <c r="H20" s="133">
        <v>0.01</v>
      </c>
      <c r="I20" s="143">
        <f t="shared" si="10"/>
        <v>11.5</v>
      </c>
      <c r="J20" s="133">
        <v>0.01</v>
      </c>
      <c r="K20" s="143">
        <f t="shared" si="11"/>
        <v>11.5</v>
      </c>
      <c r="L20" s="152">
        <v>0.01</v>
      </c>
      <c r="M20" s="153">
        <f t="shared" si="12"/>
        <v>11.5</v>
      </c>
      <c r="N20" s="148">
        <v>9.6</v>
      </c>
      <c r="O20" s="143">
        <f t="shared" si="13"/>
        <v>11040</v>
      </c>
      <c r="P20" s="133">
        <v>15</v>
      </c>
      <c r="Q20" s="135">
        <f t="shared" si="14"/>
        <v>17250</v>
      </c>
      <c r="R20" s="148">
        <v>5</v>
      </c>
      <c r="S20" s="134">
        <f t="shared" si="15"/>
        <v>5750</v>
      </c>
      <c r="T20" s="134">
        <v>9.25</v>
      </c>
      <c r="U20" s="135">
        <f t="shared" si="16"/>
        <v>10637.5</v>
      </c>
      <c r="V20" s="128"/>
    </row>
    <row r="21" spans="1:49" s="98" customFormat="1" ht="19.5" customHeight="1" x14ac:dyDescent="0.2">
      <c r="A21" s="69">
        <f t="shared" si="17"/>
        <v>11</v>
      </c>
      <c r="B21" s="92" t="s">
        <v>40</v>
      </c>
      <c r="C21" s="93"/>
      <c r="D21" s="72">
        <f>'Eng Est-Total'!D21</f>
        <v>886</v>
      </c>
      <c r="E21" s="82" t="s">
        <v>43</v>
      </c>
      <c r="F21" s="83">
        <v>1</v>
      </c>
      <c r="G21" s="75">
        <f t="shared" si="7"/>
        <v>886</v>
      </c>
      <c r="H21" s="133">
        <v>0.01</v>
      </c>
      <c r="I21" s="143">
        <f t="shared" si="10"/>
        <v>8.86</v>
      </c>
      <c r="J21" s="133">
        <v>0.01</v>
      </c>
      <c r="K21" s="143">
        <f t="shared" si="11"/>
        <v>8.86</v>
      </c>
      <c r="L21" s="152">
        <v>0.01</v>
      </c>
      <c r="M21" s="153">
        <f t="shared" si="12"/>
        <v>8.86</v>
      </c>
      <c r="N21" s="148">
        <v>3</v>
      </c>
      <c r="O21" s="143">
        <f t="shared" si="13"/>
        <v>2658</v>
      </c>
      <c r="P21" s="133">
        <v>3</v>
      </c>
      <c r="Q21" s="135">
        <f t="shared" si="14"/>
        <v>2658</v>
      </c>
      <c r="R21" s="148">
        <v>0.01</v>
      </c>
      <c r="S21" s="134">
        <f t="shared" si="15"/>
        <v>8.86</v>
      </c>
      <c r="T21" s="134">
        <v>0.01</v>
      </c>
      <c r="U21" s="135">
        <f t="shared" si="16"/>
        <v>8.86</v>
      </c>
      <c r="V21" s="128"/>
    </row>
    <row r="22" spans="1:49" s="98" customFormat="1" ht="20.100000000000001" customHeight="1" x14ac:dyDescent="0.2">
      <c r="A22" s="69">
        <f t="shared" si="17"/>
        <v>12</v>
      </c>
      <c r="B22" s="159" t="s">
        <v>66</v>
      </c>
      <c r="C22" s="160"/>
      <c r="D22" s="72">
        <f>'Eng Est-Total'!D22</f>
        <v>245</v>
      </c>
      <c r="E22" s="82" t="s">
        <v>44</v>
      </c>
      <c r="F22" s="83">
        <v>95</v>
      </c>
      <c r="G22" s="75">
        <f t="shared" si="7"/>
        <v>23275</v>
      </c>
      <c r="H22" s="133">
        <v>1</v>
      </c>
      <c r="I22" s="143">
        <f t="shared" si="10"/>
        <v>245</v>
      </c>
      <c r="J22" s="133">
        <v>0.01</v>
      </c>
      <c r="K22" s="143">
        <f t="shared" si="11"/>
        <v>2.4500000000000002</v>
      </c>
      <c r="L22" s="152">
        <v>70</v>
      </c>
      <c r="M22" s="153">
        <f t="shared" si="12"/>
        <v>17150</v>
      </c>
      <c r="N22" s="148">
        <v>85</v>
      </c>
      <c r="O22" s="143">
        <f t="shared" si="13"/>
        <v>20825</v>
      </c>
      <c r="P22" s="133">
        <v>90</v>
      </c>
      <c r="Q22" s="135">
        <f t="shared" si="14"/>
        <v>22050</v>
      </c>
      <c r="R22" s="148">
        <v>90</v>
      </c>
      <c r="S22" s="134">
        <f t="shared" si="15"/>
        <v>22050</v>
      </c>
      <c r="T22" s="134">
        <v>89.8</v>
      </c>
      <c r="U22" s="135">
        <f t="shared" si="16"/>
        <v>22001</v>
      </c>
      <c r="V22" s="128"/>
    </row>
    <row r="23" spans="1:49" s="98" customFormat="1" ht="30.75" customHeight="1" x14ac:dyDescent="0.2">
      <c r="A23" s="69">
        <f t="shared" si="17"/>
        <v>13</v>
      </c>
      <c r="B23" s="159" t="s">
        <v>77</v>
      </c>
      <c r="C23" s="160"/>
      <c r="D23" s="72">
        <f>'Eng Est-Total'!D23</f>
        <v>69</v>
      </c>
      <c r="E23" s="82" t="s">
        <v>44</v>
      </c>
      <c r="F23" s="97">
        <v>90</v>
      </c>
      <c r="G23" s="75">
        <f t="shared" si="7"/>
        <v>6210</v>
      </c>
      <c r="H23" s="133">
        <v>1</v>
      </c>
      <c r="I23" s="143">
        <f t="shared" si="10"/>
        <v>69</v>
      </c>
      <c r="J23" s="133">
        <v>64</v>
      </c>
      <c r="K23" s="143">
        <f t="shared" si="11"/>
        <v>4416</v>
      </c>
      <c r="L23" s="152">
        <v>84.77</v>
      </c>
      <c r="M23" s="153">
        <f t="shared" si="12"/>
        <v>5849.13</v>
      </c>
      <c r="N23" s="148">
        <v>86</v>
      </c>
      <c r="O23" s="143">
        <f t="shared" si="13"/>
        <v>5934</v>
      </c>
      <c r="P23" s="133">
        <v>90</v>
      </c>
      <c r="Q23" s="135">
        <f t="shared" si="14"/>
        <v>6210</v>
      </c>
      <c r="R23" s="148">
        <v>100</v>
      </c>
      <c r="S23" s="134">
        <f t="shared" si="15"/>
        <v>6900</v>
      </c>
      <c r="T23" s="134">
        <v>91.15</v>
      </c>
      <c r="U23" s="135">
        <f t="shared" si="16"/>
        <v>6289.35</v>
      </c>
      <c r="V23" s="128"/>
    </row>
    <row r="24" spans="1:49" s="98" customFormat="1" ht="20.100000000000001" customHeight="1" x14ac:dyDescent="0.2">
      <c r="A24" s="69">
        <f t="shared" si="17"/>
        <v>14</v>
      </c>
      <c r="B24" s="159" t="s">
        <v>67</v>
      </c>
      <c r="C24" s="160"/>
      <c r="D24" s="72">
        <f>'Eng Est-Total'!D24</f>
        <v>1065</v>
      </c>
      <c r="E24" s="82" t="s">
        <v>44</v>
      </c>
      <c r="F24" s="97">
        <v>90</v>
      </c>
      <c r="G24" s="75">
        <f>D24*F24</f>
        <v>95850</v>
      </c>
      <c r="H24" s="133">
        <v>95.57</v>
      </c>
      <c r="I24" s="143">
        <f t="shared" si="10"/>
        <v>101782.04999999999</v>
      </c>
      <c r="J24" s="133">
        <v>85.35</v>
      </c>
      <c r="K24" s="143">
        <f t="shared" si="11"/>
        <v>90897.75</v>
      </c>
      <c r="L24" s="152">
        <v>99.41</v>
      </c>
      <c r="M24" s="153">
        <f t="shared" si="12"/>
        <v>105871.65</v>
      </c>
      <c r="N24" s="148">
        <v>87</v>
      </c>
      <c r="O24" s="143">
        <f t="shared" si="13"/>
        <v>92655</v>
      </c>
      <c r="P24" s="133">
        <v>90</v>
      </c>
      <c r="Q24" s="135">
        <f t="shared" si="14"/>
        <v>95850</v>
      </c>
      <c r="R24" s="148">
        <v>86</v>
      </c>
      <c r="S24" s="134">
        <f t="shared" si="15"/>
        <v>91590</v>
      </c>
      <c r="T24" s="134">
        <v>91.15</v>
      </c>
      <c r="U24" s="135">
        <f t="shared" si="16"/>
        <v>97074.75</v>
      </c>
      <c r="V24" s="128"/>
    </row>
    <row r="25" spans="1:49" s="98" customFormat="1" ht="20.100000000000001" customHeight="1" x14ac:dyDescent="0.2">
      <c r="A25" s="69">
        <f t="shared" si="17"/>
        <v>15</v>
      </c>
      <c r="B25" s="159" t="s">
        <v>41</v>
      </c>
      <c r="C25" s="160"/>
      <c r="D25" s="72">
        <f>'Eng Est-Total'!D25</f>
        <v>1</v>
      </c>
      <c r="E25" s="82" t="s">
        <v>54</v>
      </c>
      <c r="F25" s="83">
        <v>1000</v>
      </c>
      <c r="G25" s="75">
        <f>D25*F25</f>
        <v>1000</v>
      </c>
      <c r="H25" s="133">
        <v>1</v>
      </c>
      <c r="I25" s="143">
        <f t="shared" si="10"/>
        <v>1</v>
      </c>
      <c r="J25" s="133">
        <v>1000</v>
      </c>
      <c r="K25" s="143">
        <f t="shared" si="11"/>
        <v>1000</v>
      </c>
      <c r="L25" s="152">
        <v>1000</v>
      </c>
      <c r="M25" s="153">
        <f t="shared" si="12"/>
        <v>1000</v>
      </c>
      <c r="N25" s="148">
        <v>1000</v>
      </c>
      <c r="O25" s="143">
        <f t="shared" si="13"/>
        <v>1000</v>
      </c>
      <c r="P25" s="133">
        <v>1000</v>
      </c>
      <c r="Q25" s="135">
        <f t="shared" si="14"/>
        <v>1000</v>
      </c>
      <c r="R25" s="148">
        <v>1000</v>
      </c>
      <c r="S25" s="134">
        <f t="shared" si="15"/>
        <v>1000</v>
      </c>
      <c r="T25" s="134">
        <v>1000</v>
      </c>
      <c r="U25" s="135">
        <f t="shared" si="16"/>
        <v>1000</v>
      </c>
      <c r="V25" s="128"/>
    </row>
    <row r="26" spans="1:49" s="78" customFormat="1" ht="20.100000000000001" customHeight="1" x14ac:dyDescent="0.2">
      <c r="A26" s="69">
        <f t="shared" si="6"/>
        <v>16</v>
      </c>
      <c r="B26" s="70" t="s">
        <v>47</v>
      </c>
      <c r="C26" s="79"/>
      <c r="D26" s="72">
        <f>'Eng Est-Total'!D26</f>
        <v>1</v>
      </c>
      <c r="E26" s="73" t="s">
        <v>54</v>
      </c>
      <c r="F26" s="74">
        <v>300</v>
      </c>
      <c r="G26" s="75">
        <f t="shared" ref="G26" si="18">D26*F26</f>
        <v>300</v>
      </c>
      <c r="H26" s="133">
        <v>1</v>
      </c>
      <c r="I26" s="143">
        <f t="shared" si="10"/>
        <v>1</v>
      </c>
      <c r="J26" s="133">
        <v>300</v>
      </c>
      <c r="K26" s="143">
        <f t="shared" si="11"/>
        <v>300</v>
      </c>
      <c r="L26" s="152">
        <v>300</v>
      </c>
      <c r="M26" s="153">
        <f t="shared" si="12"/>
        <v>300</v>
      </c>
      <c r="N26" s="148">
        <v>300</v>
      </c>
      <c r="O26" s="143">
        <f t="shared" si="13"/>
        <v>300</v>
      </c>
      <c r="P26" s="133">
        <v>300</v>
      </c>
      <c r="Q26" s="135">
        <f t="shared" si="14"/>
        <v>300</v>
      </c>
      <c r="R26" s="148">
        <v>300</v>
      </c>
      <c r="S26" s="134">
        <f t="shared" si="15"/>
        <v>300</v>
      </c>
      <c r="T26" s="134">
        <v>300</v>
      </c>
      <c r="U26" s="135">
        <f t="shared" si="16"/>
        <v>300</v>
      </c>
      <c r="V26" s="128"/>
    </row>
    <row r="27" spans="1:49" ht="18" customHeight="1" x14ac:dyDescent="0.2">
      <c r="A27" s="23"/>
      <c r="B27" s="20"/>
      <c r="C27" s="20"/>
      <c r="D27" s="35">
        <f>'Eng Est-Total'!D27</f>
        <v>0</v>
      </c>
      <c r="E27" s="21"/>
      <c r="F27" s="22"/>
      <c r="G27" s="41"/>
      <c r="H27" s="136"/>
      <c r="I27" s="144"/>
      <c r="J27" s="136"/>
      <c r="K27" s="144"/>
      <c r="L27" s="154"/>
      <c r="M27" s="155"/>
      <c r="N27" s="149"/>
      <c r="O27" s="144"/>
      <c r="P27" s="136"/>
      <c r="Q27" s="139"/>
      <c r="R27" s="149"/>
      <c r="S27" s="137"/>
      <c r="T27" s="138"/>
      <c r="U27" s="139"/>
      <c r="V27" s="12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</row>
    <row r="28" spans="1:49" s="78" customFormat="1" ht="20.100000000000001" customHeight="1" x14ac:dyDescent="0.2">
      <c r="A28" s="69">
        <f>A26+1</f>
        <v>17</v>
      </c>
      <c r="B28" s="159" t="s">
        <v>58</v>
      </c>
      <c r="C28" s="160"/>
      <c r="D28" s="72">
        <f>'Eng Est-Total'!D28</f>
        <v>265</v>
      </c>
      <c r="E28" s="82" t="s">
        <v>45</v>
      </c>
      <c r="F28" s="83">
        <v>40</v>
      </c>
      <c r="G28" s="75">
        <f t="shared" si="7"/>
        <v>10600</v>
      </c>
      <c r="H28" s="133">
        <v>40</v>
      </c>
      <c r="I28" s="143">
        <f t="shared" ref="I28:I33" si="19">H28*D28</f>
        <v>10600</v>
      </c>
      <c r="J28" s="133">
        <v>50</v>
      </c>
      <c r="K28" s="143">
        <f t="shared" ref="K28:K33" si="20">J28*D28</f>
        <v>13250</v>
      </c>
      <c r="L28" s="152">
        <v>62.36</v>
      </c>
      <c r="M28" s="153">
        <f t="shared" ref="M28:M33" si="21">L28*D28</f>
        <v>16525.400000000001</v>
      </c>
      <c r="N28" s="148">
        <v>40</v>
      </c>
      <c r="O28" s="143">
        <f t="shared" ref="O28:O33" si="22">N28*D28</f>
        <v>10600</v>
      </c>
      <c r="P28" s="133">
        <v>36</v>
      </c>
      <c r="Q28" s="135">
        <f t="shared" ref="Q28:Q33" si="23">P28*D28</f>
        <v>9540</v>
      </c>
      <c r="R28" s="148">
        <v>94.5</v>
      </c>
      <c r="S28" s="134">
        <f t="shared" ref="S28:S33" si="24">R28*D28</f>
        <v>25042.5</v>
      </c>
      <c r="T28" s="134">
        <v>44.5</v>
      </c>
      <c r="U28" s="135">
        <f t="shared" ref="U28:U33" si="25">T28*D28</f>
        <v>11792.5</v>
      </c>
      <c r="V28" s="128"/>
    </row>
    <row r="29" spans="1:49" s="78" customFormat="1" ht="20.100000000000001" customHeight="1" x14ac:dyDescent="0.2">
      <c r="A29" s="69">
        <f>A28+1</f>
        <v>18</v>
      </c>
      <c r="B29" s="159" t="s">
        <v>63</v>
      </c>
      <c r="C29" s="160"/>
      <c r="D29" s="72">
        <f>'Eng Est-Total'!D29</f>
        <v>270</v>
      </c>
      <c r="E29" s="82" t="s">
        <v>45</v>
      </c>
      <c r="F29" s="83">
        <v>10</v>
      </c>
      <c r="G29" s="75">
        <f>D29*F29</f>
        <v>2700</v>
      </c>
      <c r="H29" s="133">
        <v>10</v>
      </c>
      <c r="I29" s="143">
        <f t="shared" si="19"/>
        <v>2700</v>
      </c>
      <c r="J29" s="133">
        <v>10</v>
      </c>
      <c r="K29" s="143">
        <f t="shared" si="20"/>
        <v>2700</v>
      </c>
      <c r="L29" s="152">
        <v>10.89</v>
      </c>
      <c r="M29" s="153">
        <f t="shared" si="21"/>
        <v>2940.3</v>
      </c>
      <c r="N29" s="148">
        <v>4</v>
      </c>
      <c r="O29" s="143">
        <f t="shared" si="22"/>
        <v>1080</v>
      </c>
      <c r="P29" s="133">
        <v>10</v>
      </c>
      <c r="Q29" s="135">
        <f t="shared" si="23"/>
        <v>2700</v>
      </c>
      <c r="R29" s="148">
        <v>25</v>
      </c>
      <c r="S29" s="134">
        <f t="shared" si="24"/>
        <v>6750</v>
      </c>
      <c r="T29" s="134">
        <v>39</v>
      </c>
      <c r="U29" s="135">
        <f t="shared" si="25"/>
        <v>10530</v>
      </c>
      <c r="V29" s="128"/>
    </row>
    <row r="30" spans="1:49" s="78" customFormat="1" ht="20.100000000000001" customHeight="1" x14ac:dyDescent="0.2">
      <c r="A30" s="69">
        <f t="shared" ref="A30:A33" si="26">A29+1</f>
        <v>19</v>
      </c>
      <c r="B30" s="159" t="s">
        <v>72</v>
      </c>
      <c r="C30" s="160"/>
      <c r="D30" s="72">
        <f>'Eng Est-Total'!D30</f>
        <v>25</v>
      </c>
      <c r="E30" s="82" t="s">
        <v>45</v>
      </c>
      <c r="F30" s="83">
        <v>28</v>
      </c>
      <c r="G30" s="75">
        <f>D30*F30</f>
        <v>700</v>
      </c>
      <c r="H30" s="133">
        <v>8</v>
      </c>
      <c r="I30" s="143">
        <f t="shared" si="19"/>
        <v>200</v>
      </c>
      <c r="J30" s="133">
        <v>15</v>
      </c>
      <c r="K30" s="143">
        <f t="shared" si="20"/>
        <v>375</v>
      </c>
      <c r="L30" s="152">
        <v>30.36</v>
      </c>
      <c r="M30" s="153">
        <f t="shared" si="21"/>
        <v>759</v>
      </c>
      <c r="N30" s="148">
        <v>25</v>
      </c>
      <c r="O30" s="143">
        <f t="shared" si="22"/>
        <v>625</v>
      </c>
      <c r="P30" s="133">
        <v>12</v>
      </c>
      <c r="Q30" s="135">
        <f t="shared" si="23"/>
        <v>300</v>
      </c>
      <c r="R30" s="148">
        <v>55</v>
      </c>
      <c r="S30" s="134">
        <f t="shared" si="24"/>
        <v>1375</v>
      </c>
      <c r="T30" s="134">
        <v>15.3</v>
      </c>
      <c r="U30" s="135">
        <f t="shared" si="25"/>
        <v>382.5</v>
      </c>
      <c r="V30" s="128"/>
    </row>
    <row r="31" spans="1:49" s="78" customFormat="1" ht="20.100000000000001" customHeight="1" x14ac:dyDescent="0.2">
      <c r="A31" s="69">
        <f t="shared" si="26"/>
        <v>20</v>
      </c>
      <c r="B31" s="86" t="s">
        <v>59</v>
      </c>
      <c r="C31" s="94"/>
      <c r="D31" s="72">
        <f>'Eng Est-Total'!D31</f>
        <v>270</v>
      </c>
      <c r="E31" s="82" t="s">
        <v>42</v>
      </c>
      <c r="F31" s="83">
        <v>75</v>
      </c>
      <c r="G31" s="75">
        <f>D31*F31</f>
        <v>20250</v>
      </c>
      <c r="H31" s="133">
        <v>0.01</v>
      </c>
      <c r="I31" s="143">
        <f t="shared" si="19"/>
        <v>2.7</v>
      </c>
      <c r="J31" s="133">
        <v>40</v>
      </c>
      <c r="K31" s="143">
        <f t="shared" si="20"/>
        <v>10800</v>
      </c>
      <c r="L31" s="152">
        <v>43.51</v>
      </c>
      <c r="M31" s="153">
        <f t="shared" si="21"/>
        <v>11747.699999999999</v>
      </c>
      <c r="N31" s="148">
        <v>40</v>
      </c>
      <c r="O31" s="143">
        <f t="shared" si="22"/>
        <v>10800</v>
      </c>
      <c r="P31" s="133">
        <v>35</v>
      </c>
      <c r="Q31" s="135">
        <f t="shared" si="23"/>
        <v>9450</v>
      </c>
      <c r="R31" s="148">
        <v>85</v>
      </c>
      <c r="S31" s="134">
        <f t="shared" si="24"/>
        <v>22950</v>
      </c>
      <c r="T31" s="134">
        <v>56.9</v>
      </c>
      <c r="U31" s="135">
        <f t="shared" si="25"/>
        <v>15363</v>
      </c>
      <c r="V31" s="128"/>
    </row>
    <row r="32" spans="1:49" s="78" customFormat="1" ht="20.100000000000001" customHeight="1" x14ac:dyDescent="0.2">
      <c r="A32" s="69">
        <f t="shared" si="26"/>
        <v>21</v>
      </c>
      <c r="B32" s="86" t="s">
        <v>75</v>
      </c>
      <c r="C32" s="94"/>
      <c r="D32" s="72">
        <f>'Eng Est-Total'!D32</f>
        <v>110</v>
      </c>
      <c r="E32" s="82" t="s">
        <v>42</v>
      </c>
      <c r="F32" s="83">
        <v>40</v>
      </c>
      <c r="G32" s="75">
        <f t="shared" ref="G32:G33" si="27">D32*F32</f>
        <v>4400</v>
      </c>
      <c r="H32" s="133">
        <v>35</v>
      </c>
      <c r="I32" s="143">
        <f t="shared" si="19"/>
        <v>3850</v>
      </c>
      <c r="J32" s="133">
        <v>15</v>
      </c>
      <c r="K32" s="143">
        <f t="shared" si="20"/>
        <v>1650</v>
      </c>
      <c r="L32" s="152">
        <v>0.01</v>
      </c>
      <c r="M32" s="153">
        <f t="shared" si="21"/>
        <v>1.1000000000000001</v>
      </c>
      <c r="N32" s="148">
        <v>30</v>
      </c>
      <c r="O32" s="143">
        <f t="shared" si="22"/>
        <v>3300</v>
      </c>
      <c r="P32" s="133">
        <v>40</v>
      </c>
      <c r="Q32" s="135">
        <f t="shared" si="23"/>
        <v>4400</v>
      </c>
      <c r="R32" s="148">
        <v>50</v>
      </c>
      <c r="S32" s="134">
        <f t="shared" si="24"/>
        <v>5500</v>
      </c>
      <c r="T32" s="134">
        <v>57.1</v>
      </c>
      <c r="U32" s="135">
        <f t="shared" si="25"/>
        <v>6281</v>
      </c>
      <c r="V32" s="128"/>
    </row>
    <row r="33" spans="1:49" s="78" customFormat="1" ht="20.100000000000001" customHeight="1" x14ac:dyDescent="0.2">
      <c r="A33" s="69">
        <f t="shared" si="26"/>
        <v>22</v>
      </c>
      <c r="B33" s="86" t="s">
        <v>76</v>
      </c>
      <c r="C33" s="94"/>
      <c r="D33" s="72">
        <f>'Eng Est-Total'!D33</f>
        <v>115</v>
      </c>
      <c r="E33" s="82" t="s">
        <v>42</v>
      </c>
      <c r="F33" s="83">
        <v>85</v>
      </c>
      <c r="G33" s="75">
        <f t="shared" si="27"/>
        <v>9775</v>
      </c>
      <c r="H33" s="133">
        <v>100</v>
      </c>
      <c r="I33" s="143">
        <f t="shared" si="19"/>
        <v>11500</v>
      </c>
      <c r="J33" s="133">
        <v>55</v>
      </c>
      <c r="K33" s="143">
        <f t="shared" si="20"/>
        <v>6325</v>
      </c>
      <c r="L33" s="152">
        <v>0.01</v>
      </c>
      <c r="M33" s="153">
        <f t="shared" si="21"/>
        <v>1.1500000000000001</v>
      </c>
      <c r="N33" s="148">
        <v>90</v>
      </c>
      <c r="O33" s="143">
        <f t="shared" si="22"/>
        <v>10350</v>
      </c>
      <c r="P33" s="133">
        <v>100</v>
      </c>
      <c r="Q33" s="135">
        <f t="shared" si="23"/>
        <v>11500</v>
      </c>
      <c r="R33" s="148">
        <v>75</v>
      </c>
      <c r="S33" s="134">
        <f t="shared" si="24"/>
        <v>8625</v>
      </c>
      <c r="T33" s="134">
        <v>147.69999999999999</v>
      </c>
      <c r="U33" s="135">
        <f t="shared" si="25"/>
        <v>16985.5</v>
      </c>
      <c r="V33" s="128"/>
    </row>
    <row r="34" spans="1:49" ht="18" customHeight="1" x14ac:dyDescent="0.2">
      <c r="A34" s="23"/>
      <c r="B34" s="31"/>
      <c r="C34" s="32"/>
      <c r="D34" s="35">
        <f>'Eng Est-Total'!D34</f>
        <v>0</v>
      </c>
      <c r="E34" s="33"/>
      <c r="F34" s="34"/>
      <c r="G34" s="41"/>
      <c r="H34" s="136"/>
      <c r="I34" s="144"/>
      <c r="J34" s="136"/>
      <c r="K34" s="144"/>
      <c r="L34" s="154"/>
      <c r="M34" s="155"/>
      <c r="N34" s="149"/>
      <c r="O34" s="144"/>
      <c r="P34" s="136"/>
      <c r="Q34" s="139"/>
      <c r="R34" s="149"/>
      <c r="S34" s="137"/>
      <c r="T34" s="138"/>
      <c r="U34" s="139"/>
      <c r="V34" s="12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</row>
    <row r="35" spans="1:49" s="78" customFormat="1" ht="21.95" customHeight="1" x14ac:dyDescent="0.2">
      <c r="A35" s="69">
        <f>A33+1</f>
        <v>23</v>
      </c>
      <c r="B35" s="92" t="s">
        <v>80</v>
      </c>
      <c r="C35" s="118"/>
      <c r="D35" s="72">
        <f>'Eng Est-Total'!D35</f>
        <v>2</v>
      </c>
      <c r="E35" s="82" t="s">
        <v>22</v>
      </c>
      <c r="F35" s="83">
        <v>1600</v>
      </c>
      <c r="G35" s="75">
        <f t="shared" ref="G35:G46" si="28">D35*F35</f>
        <v>3200</v>
      </c>
      <c r="H35" s="133">
        <v>400</v>
      </c>
      <c r="I35" s="143">
        <f t="shared" ref="I35:I46" si="29">H35*D35</f>
        <v>800</v>
      </c>
      <c r="J35" s="133">
        <v>1000</v>
      </c>
      <c r="K35" s="143">
        <f t="shared" ref="K35:K46" si="30">J35*D35</f>
        <v>2000</v>
      </c>
      <c r="L35" s="152">
        <v>875.77</v>
      </c>
      <c r="M35" s="153">
        <f t="shared" ref="M35:M46" si="31">L35*D35</f>
        <v>1751.54</v>
      </c>
      <c r="N35" s="148">
        <v>475</v>
      </c>
      <c r="O35" s="143">
        <f t="shared" ref="O35:O46" si="32">N35*D35</f>
        <v>950</v>
      </c>
      <c r="P35" s="133">
        <v>500</v>
      </c>
      <c r="Q35" s="135">
        <f t="shared" ref="Q35:Q46" si="33">P35*D35</f>
        <v>1000</v>
      </c>
      <c r="R35" s="148">
        <v>700</v>
      </c>
      <c r="S35" s="134">
        <f t="shared" ref="S35:S46" si="34">R35*D35</f>
        <v>1400</v>
      </c>
      <c r="T35" s="134">
        <v>455</v>
      </c>
      <c r="U35" s="135">
        <f t="shared" ref="U35:U46" si="35">T35*D35</f>
        <v>910</v>
      </c>
      <c r="V35" s="128"/>
    </row>
    <row r="36" spans="1:49" s="78" customFormat="1" ht="21.95" customHeight="1" x14ac:dyDescent="0.2">
      <c r="A36" s="69">
        <f>A35+1</f>
        <v>24</v>
      </c>
      <c r="B36" s="92" t="s">
        <v>81</v>
      </c>
      <c r="C36" s="118"/>
      <c r="D36" s="72">
        <f>'Eng Est-Total'!D36</f>
        <v>1</v>
      </c>
      <c r="E36" s="82" t="s">
        <v>22</v>
      </c>
      <c r="F36" s="83">
        <v>1800</v>
      </c>
      <c r="G36" s="75">
        <f t="shared" si="28"/>
        <v>1800</v>
      </c>
      <c r="H36" s="133">
        <v>800</v>
      </c>
      <c r="I36" s="143">
        <f t="shared" si="29"/>
        <v>800</v>
      </c>
      <c r="J36" s="133">
        <v>1200</v>
      </c>
      <c r="K36" s="143">
        <f t="shared" si="30"/>
        <v>1200</v>
      </c>
      <c r="L36" s="152">
        <v>875.77</v>
      </c>
      <c r="M36" s="153">
        <f t="shared" si="31"/>
        <v>875.77</v>
      </c>
      <c r="N36" s="148">
        <v>550</v>
      </c>
      <c r="O36" s="143">
        <f t="shared" si="32"/>
        <v>550</v>
      </c>
      <c r="P36" s="133">
        <v>500</v>
      </c>
      <c r="Q36" s="135">
        <f t="shared" si="33"/>
        <v>500</v>
      </c>
      <c r="R36" s="148">
        <v>800</v>
      </c>
      <c r="S36" s="134">
        <f t="shared" si="34"/>
        <v>800</v>
      </c>
      <c r="T36" s="134">
        <v>585</v>
      </c>
      <c r="U36" s="135">
        <f t="shared" si="35"/>
        <v>585</v>
      </c>
      <c r="V36" s="128"/>
    </row>
    <row r="37" spans="1:49" s="78" customFormat="1" ht="21.95" customHeight="1" x14ac:dyDescent="0.2">
      <c r="A37" s="69">
        <f t="shared" ref="A37:A46" si="36">A36+1</f>
        <v>25</v>
      </c>
      <c r="B37" s="159" t="s">
        <v>70</v>
      </c>
      <c r="C37" s="161"/>
      <c r="D37" s="72">
        <f>'Eng Est-Total'!D37</f>
        <v>10</v>
      </c>
      <c r="E37" s="82" t="s">
        <v>22</v>
      </c>
      <c r="F37" s="91">
        <v>2100</v>
      </c>
      <c r="G37" s="75">
        <f t="shared" si="28"/>
        <v>21000</v>
      </c>
      <c r="H37" s="133">
        <v>500</v>
      </c>
      <c r="I37" s="143">
        <f t="shared" si="29"/>
        <v>5000</v>
      </c>
      <c r="J37" s="133">
        <v>1200</v>
      </c>
      <c r="K37" s="143">
        <f t="shared" si="30"/>
        <v>12000</v>
      </c>
      <c r="L37" s="152">
        <v>775</v>
      </c>
      <c r="M37" s="153">
        <f t="shared" si="31"/>
        <v>7750</v>
      </c>
      <c r="N37" s="148">
        <v>650</v>
      </c>
      <c r="O37" s="143">
        <f t="shared" si="32"/>
        <v>6500</v>
      </c>
      <c r="P37" s="133">
        <v>750</v>
      </c>
      <c r="Q37" s="135">
        <f t="shared" si="33"/>
        <v>7500</v>
      </c>
      <c r="R37" s="148">
        <v>1000</v>
      </c>
      <c r="S37" s="134">
        <f t="shared" si="34"/>
        <v>10000</v>
      </c>
      <c r="T37" s="134">
        <v>585</v>
      </c>
      <c r="U37" s="135">
        <f t="shared" si="35"/>
        <v>5850</v>
      </c>
      <c r="V37" s="128"/>
    </row>
    <row r="38" spans="1:49" s="78" customFormat="1" ht="21.95" customHeight="1" x14ac:dyDescent="0.2">
      <c r="A38" s="69">
        <f t="shared" si="36"/>
        <v>26</v>
      </c>
      <c r="B38" s="159" t="s">
        <v>71</v>
      </c>
      <c r="C38" s="161"/>
      <c r="D38" s="72">
        <f>'Eng Est-Total'!D38</f>
        <v>2</v>
      </c>
      <c r="E38" s="82" t="s">
        <v>22</v>
      </c>
      <c r="F38" s="83">
        <v>3500</v>
      </c>
      <c r="G38" s="75">
        <f t="shared" si="28"/>
        <v>7000</v>
      </c>
      <c r="H38" s="133">
        <v>1500</v>
      </c>
      <c r="I38" s="143">
        <f t="shared" si="29"/>
        <v>3000</v>
      </c>
      <c r="J38" s="133">
        <v>2500</v>
      </c>
      <c r="K38" s="143">
        <f t="shared" si="30"/>
        <v>5000</v>
      </c>
      <c r="L38" s="152">
        <v>1069</v>
      </c>
      <c r="M38" s="153">
        <f t="shared" si="31"/>
        <v>2138</v>
      </c>
      <c r="N38" s="148">
        <v>1100</v>
      </c>
      <c r="O38" s="143">
        <f t="shared" si="32"/>
        <v>2200</v>
      </c>
      <c r="P38" s="133">
        <v>1000</v>
      </c>
      <c r="Q38" s="135">
        <f t="shared" si="33"/>
        <v>2000</v>
      </c>
      <c r="R38" s="148">
        <v>2400</v>
      </c>
      <c r="S38" s="134">
        <f t="shared" si="34"/>
        <v>4800</v>
      </c>
      <c r="T38" s="134">
        <v>1170</v>
      </c>
      <c r="U38" s="135">
        <f t="shared" si="35"/>
        <v>2340</v>
      </c>
      <c r="V38" s="128"/>
    </row>
    <row r="39" spans="1:49" s="78" customFormat="1" ht="21.95" customHeight="1" x14ac:dyDescent="0.2">
      <c r="A39" s="69">
        <f t="shared" si="36"/>
        <v>27</v>
      </c>
      <c r="B39" s="159" t="s">
        <v>60</v>
      </c>
      <c r="C39" s="161"/>
      <c r="D39" s="72">
        <f>'Eng Est-Total'!D39</f>
        <v>2</v>
      </c>
      <c r="E39" s="82" t="s">
        <v>22</v>
      </c>
      <c r="F39" s="83">
        <v>700</v>
      </c>
      <c r="G39" s="75">
        <f t="shared" si="28"/>
        <v>1400</v>
      </c>
      <c r="H39" s="133">
        <v>1</v>
      </c>
      <c r="I39" s="143">
        <f t="shared" si="29"/>
        <v>2</v>
      </c>
      <c r="J39" s="133">
        <v>350</v>
      </c>
      <c r="K39" s="143">
        <f t="shared" si="30"/>
        <v>700</v>
      </c>
      <c r="L39" s="152">
        <v>198</v>
      </c>
      <c r="M39" s="153">
        <f t="shared" si="31"/>
        <v>396</v>
      </c>
      <c r="N39" s="148">
        <v>150</v>
      </c>
      <c r="O39" s="143">
        <f t="shared" si="32"/>
        <v>300</v>
      </c>
      <c r="P39" s="133">
        <v>100</v>
      </c>
      <c r="Q39" s="135">
        <f t="shared" si="33"/>
        <v>200</v>
      </c>
      <c r="R39" s="148">
        <v>800</v>
      </c>
      <c r="S39" s="134">
        <f t="shared" si="34"/>
        <v>1600</v>
      </c>
      <c r="T39" s="134">
        <v>585</v>
      </c>
      <c r="U39" s="135">
        <f t="shared" si="35"/>
        <v>1170</v>
      </c>
      <c r="V39" s="128"/>
    </row>
    <row r="40" spans="1:49" s="78" customFormat="1" ht="21.95" customHeight="1" x14ac:dyDescent="0.2">
      <c r="A40" s="69">
        <f t="shared" si="36"/>
        <v>28</v>
      </c>
      <c r="B40" s="157" t="s">
        <v>61</v>
      </c>
      <c r="C40" s="158"/>
      <c r="D40" s="72">
        <f>'Eng Est-Total'!D40</f>
        <v>14</v>
      </c>
      <c r="E40" s="82" t="s">
        <v>22</v>
      </c>
      <c r="F40" s="83">
        <v>500</v>
      </c>
      <c r="G40" s="89">
        <f t="shared" si="28"/>
        <v>7000</v>
      </c>
      <c r="H40" s="133">
        <v>375</v>
      </c>
      <c r="I40" s="143">
        <f t="shared" si="29"/>
        <v>5250</v>
      </c>
      <c r="J40" s="133">
        <v>300</v>
      </c>
      <c r="K40" s="143">
        <f t="shared" si="30"/>
        <v>4200</v>
      </c>
      <c r="L40" s="152">
        <v>425</v>
      </c>
      <c r="M40" s="153">
        <f t="shared" si="31"/>
        <v>5950</v>
      </c>
      <c r="N40" s="148">
        <v>360</v>
      </c>
      <c r="O40" s="143">
        <f t="shared" si="32"/>
        <v>5040</v>
      </c>
      <c r="P40" s="133">
        <v>350</v>
      </c>
      <c r="Q40" s="135">
        <f t="shared" si="33"/>
        <v>4900</v>
      </c>
      <c r="R40" s="148">
        <v>410</v>
      </c>
      <c r="S40" s="134">
        <f t="shared" si="34"/>
        <v>5740</v>
      </c>
      <c r="T40" s="134">
        <v>355</v>
      </c>
      <c r="U40" s="135">
        <f t="shared" si="35"/>
        <v>4970</v>
      </c>
      <c r="V40" s="128"/>
    </row>
    <row r="41" spans="1:49" s="78" customFormat="1" ht="21.95" customHeight="1" x14ac:dyDescent="0.2">
      <c r="A41" s="69">
        <f t="shared" si="36"/>
        <v>29</v>
      </c>
      <c r="B41" s="115" t="s">
        <v>82</v>
      </c>
      <c r="C41" s="117"/>
      <c r="D41" s="72">
        <f>'Eng Est-Total'!D41</f>
        <v>2</v>
      </c>
      <c r="E41" s="82" t="s">
        <v>22</v>
      </c>
      <c r="F41" s="83">
        <v>350</v>
      </c>
      <c r="G41" s="89">
        <f t="shared" si="28"/>
        <v>700</v>
      </c>
      <c r="H41" s="133">
        <v>800</v>
      </c>
      <c r="I41" s="143">
        <f t="shared" si="29"/>
        <v>1600</v>
      </c>
      <c r="J41" s="133">
        <v>1000</v>
      </c>
      <c r="K41" s="143">
        <f t="shared" si="30"/>
        <v>2000</v>
      </c>
      <c r="L41" s="152">
        <v>677.41</v>
      </c>
      <c r="M41" s="153">
        <f t="shared" si="31"/>
        <v>1354.82</v>
      </c>
      <c r="N41" s="148">
        <v>800</v>
      </c>
      <c r="O41" s="143">
        <f t="shared" si="32"/>
        <v>1600</v>
      </c>
      <c r="P41" s="133">
        <v>900</v>
      </c>
      <c r="Q41" s="135">
        <f t="shared" si="33"/>
        <v>1800</v>
      </c>
      <c r="R41" s="148">
        <v>1200</v>
      </c>
      <c r="S41" s="134">
        <f t="shared" si="34"/>
        <v>2400</v>
      </c>
      <c r="T41" s="134">
        <v>1040</v>
      </c>
      <c r="U41" s="135">
        <f t="shared" si="35"/>
        <v>2080</v>
      </c>
      <c r="V41" s="128"/>
    </row>
    <row r="42" spans="1:49" s="78" customFormat="1" ht="21.95" customHeight="1" x14ac:dyDescent="0.2">
      <c r="A42" s="69">
        <f t="shared" si="36"/>
        <v>30</v>
      </c>
      <c r="B42" s="157" t="s">
        <v>62</v>
      </c>
      <c r="C42" s="158"/>
      <c r="D42" s="72">
        <f>'Eng Est-Total'!D42</f>
        <v>14</v>
      </c>
      <c r="E42" s="82" t="s">
        <v>22</v>
      </c>
      <c r="F42" s="83">
        <v>600</v>
      </c>
      <c r="G42" s="89">
        <f t="shared" si="28"/>
        <v>8400</v>
      </c>
      <c r="H42" s="133">
        <v>1100</v>
      </c>
      <c r="I42" s="143">
        <f t="shared" si="29"/>
        <v>15400</v>
      </c>
      <c r="J42" s="133">
        <v>1200</v>
      </c>
      <c r="K42" s="143">
        <f t="shared" si="30"/>
        <v>16800</v>
      </c>
      <c r="L42" s="152">
        <v>770</v>
      </c>
      <c r="M42" s="153">
        <f t="shared" si="31"/>
        <v>10780</v>
      </c>
      <c r="N42" s="148">
        <v>1000</v>
      </c>
      <c r="O42" s="143">
        <f t="shared" si="32"/>
        <v>14000</v>
      </c>
      <c r="P42" s="133">
        <v>1500</v>
      </c>
      <c r="Q42" s="135">
        <f t="shared" si="33"/>
        <v>21000</v>
      </c>
      <c r="R42" s="148">
        <v>1650</v>
      </c>
      <c r="S42" s="134">
        <f t="shared" si="34"/>
        <v>23100</v>
      </c>
      <c r="T42" s="134">
        <v>1600</v>
      </c>
      <c r="U42" s="135">
        <f t="shared" si="35"/>
        <v>22400</v>
      </c>
      <c r="V42" s="128"/>
    </row>
    <row r="43" spans="1:49" s="78" customFormat="1" ht="21.95" customHeight="1" x14ac:dyDescent="0.2">
      <c r="A43" s="69">
        <f t="shared" si="36"/>
        <v>31</v>
      </c>
      <c r="B43" s="115" t="s">
        <v>83</v>
      </c>
      <c r="C43" s="117"/>
      <c r="D43" s="72">
        <f>'Eng Est-Total'!D43</f>
        <v>1</v>
      </c>
      <c r="E43" s="88" t="s">
        <v>22</v>
      </c>
      <c r="F43" s="83">
        <v>800</v>
      </c>
      <c r="G43" s="89">
        <f t="shared" si="28"/>
        <v>800</v>
      </c>
      <c r="H43" s="133">
        <v>1500</v>
      </c>
      <c r="I43" s="143">
        <f t="shared" si="29"/>
        <v>1500</v>
      </c>
      <c r="J43" s="133">
        <v>1500</v>
      </c>
      <c r="K43" s="143">
        <f t="shared" si="30"/>
        <v>1500</v>
      </c>
      <c r="L43" s="152">
        <v>1221.4100000000001</v>
      </c>
      <c r="M43" s="153">
        <f t="shared" si="31"/>
        <v>1221.4100000000001</v>
      </c>
      <c r="N43" s="148">
        <v>1100</v>
      </c>
      <c r="O43" s="143">
        <f t="shared" si="32"/>
        <v>1100</v>
      </c>
      <c r="P43" s="133">
        <v>1500</v>
      </c>
      <c r="Q43" s="135">
        <f t="shared" si="33"/>
        <v>1500</v>
      </c>
      <c r="R43" s="148">
        <v>1800</v>
      </c>
      <c r="S43" s="134">
        <f t="shared" si="34"/>
        <v>1800</v>
      </c>
      <c r="T43" s="134">
        <v>1770</v>
      </c>
      <c r="U43" s="135">
        <f t="shared" si="35"/>
        <v>1770</v>
      </c>
      <c r="V43" s="128"/>
    </row>
    <row r="44" spans="1:49" s="78" customFormat="1" ht="31.5" customHeight="1" x14ac:dyDescent="0.2">
      <c r="A44" s="69">
        <f t="shared" si="36"/>
        <v>32</v>
      </c>
      <c r="B44" s="157" t="s">
        <v>73</v>
      </c>
      <c r="C44" s="158"/>
      <c r="D44" s="72">
        <f>'Eng Est-Total'!D44</f>
        <v>40</v>
      </c>
      <c r="E44" s="88" t="s">
        <v>45</v>
      </c>
      <c r="F44" s="83">
        <v>45</v>
      </c>
      <c r="G44" s="89">
        <f t="shared" si="28"/>
        <v>1800</v>
      </c>
      <c r="H44" s="133">
        <v>10</v>
      </c>
      <c r="I44" s="143">
        <f t="shared" si="29"/>
        <v>400</v>
      </c>
      <c r="J44" s="133">
        <v>50</v>
      </c>
      <c r="K44" s="143">
        <f t="shared" si="30"/>
        <v>2000</v>
      </c>
      <c r="L44" s="152">
        <v>31.5</v>
      </c>
      <c r="M44" s="153">
        <f t="shared" si="31"/>
        <v>1260</v>
      </c>
      <c r="N44" s="148">
        <v>25</v>
      </c>
      <c r="O44" s="143">
        <f t="shared" si="32"/>
        <v>1000</v>
      </c>
      <c r="P44" s="133">
        <v>25</v>
      </c>
      <c r="Q44" s="135">
        <f t="shared" si="33"/>
        <v>1000</v>
      </c>
      <c r="R44" s="148">
        <v>2</v>
      </c>
      <c r="S44" s="134">
        <f t="shared" si="34"/>
        <v>80</v>
      </c>
      <c r="T44" s="134">
        <v>32.5</v>
      </c>
      <c r="U44" s="135">
        <f t="shared" si="35"/>
        <v>1300</v>
      </c>
      <c r="V44" s="128"/>
    </row>
    <row r="45" spans="1:49" s="78" customFormat="1" ht="20.100000000000001" customHeight="1" x14ac:dyDescent="0.2">
      <c r="A45" s="69">
        <f t="shared" si="36"/>
        <v>33</v>
      </c>
      <c r="B45" s="86" t="s">
        <v>46</v>
      </c>
      <c r="C45" s="87"/>
      <c r="D45" s="72">
        <f>'Eng Est-Total'!D45</f>
        <v>1</v>
      </c>
      <c r="E45" s="88" t="s">
        <v>22</v>
      </c>
      <c r="F45" s="83">
        <v>900</v>
      </c>
      <c r="G45" s="89">
        <f t="shared" si="28"/>
        <v>900</v>
      </c>
      <c r="H45" s="133">
        <v>1</v>
      </c>
      <c r="I45" s="143">
        <f t="shared" si="29"/>
        <v>1</v>
      </c>
      <c r="J45" s="133">
        <v>350</v>
      </c>
      <c r="K45" s="143">
        <f t="shared" si="30"/>
        <v>350</v>
      </c>
      <c r="L45" s="152">
        <v>806.93</v>
      </c>
      <c r="M45" s="153">
        <f t="shared" si="31"/>
        <v>806.93</v>
      </c>
      <c r="N45" s="148">
        <v>200</v>
      </c>
      <c r="O45" s="143">
        <f t="shared" si="32"/>
        <v>200</v>
      </c>
      <c r="P45" s="133">
        <v>100</v>
      </c>
      <c r="Q45" s="135">
        <f t="shared" si="33"/>
        <v>100</v>
      </c>
      <c r="R45" s="148">
        <v>1500</v>
      </c>
      <c r="S45" s="134">
        <f t="shared" si="34"/>
        <v>1500</v>
      </c>
      <c r="T45" s="134">
        <v>390</v>
      </c>
      <c r="U45" s="135">
        <f t="shared" si="35"/>
        <v>390</v>
      </c>
      <c r="V45" s="128"/>
    </row>
    <row r="46" spans="1:49" s="78" customFormat="1" ht="32.25" customHeight="1" x14ac:dyDescent="0.2">
      <c r="A46" s="69">
        <f t="shared" si="36"/>
        <v>34</v>
      </c>
      <c r="B46" s="157" t="s">
        <v>74</v>
      </c>
      <c r="C46" s="158"/>
      <c r="D46" s="72">
        <f>'Eng Est-Total'!D46</f>
        <v>5</v>
      </c>
      <c r="E46" s="82" t="s">
        <v>22</v>
      </c>
      <c r="F46" s="83">
        <v>1500</v>
      </c>
      <c r="G46" s="75">
        <f t="shared" si="28"/>
        <v>7500</v>
      </c>
      <c r="H46" s="133">
        <v>700</v>
      </c>
      <c r="I46" s="143">
        <f t="shared" si="29"/>
        <v>3500</v>
      </c>
      <c r="J46" s="133">
        <v>600</v>
      </c>
      <c r="K46" s="143">
        <f t="shared" si="30"/>
        <v>3000</v>
      </c>
      <c r="L46" s="152">
        <v>1355.37</v>
      </c>
      <c r="M46" s="153">
        <f t="shared" si="31"/>
        <v>6776.8499999999995</v>
      </c>
      <c r="N46" s="148">
        <v>1200</v>
      </c>
      <c r="O46" s="143">
        <f t="shared" si="32"/>
        <v>6000</v>
      </c>
      <c r="P46" s="133">
        <v>750</v>
      </c>
      <c r="Q46" s="135">
        <f t="shared" si="33"/>
        <v>3750</v>
      </c>
      <c r="R46" s="148">
        <v>1500</v>
      </c>
      <c r="S46" s="134">
        <f t="shared" si="34"/>
        <v>7500</v>
      </c>
      <c r="T46" s="134">
        <v>895</v>
      </c>
      <c r="U46" s="135">
        <f t="shared" si="35"/>
        <v>4475</v>
      </c>
      <c r="V46" s="128"/>
    </row>
    <row r="47" spans="1:49" ht="15.6" customHeight="1" x14ac:dyDescent="0.2">
      <c r="A47" s="23"/>
      <c r="B47" s="27"/>
      <c r="C47" s="28"/>
      <c r="D47" s="35">
        <f>'Eng Est-Total'!D47</f>
        <v>0</v>
      </c>
      <c r="E47" s="29"/>
      <c r="F47" s="30"/>
      <c r="G47" s="40"/>
      <c r="H47" s="136"/>
      <c r="I47" s="144"/>
      <c r="J47" s="136"/>
      <c r="K47" s="144"/>
      <c r="L47" s="154"/>
      <c r="M47" s="155"/>
      <c r="N47" s="149"/>
      <c r="O47" s="144"/>
      <c r="P47" s="136"/>
      <c r="Q47" s="139"/>
      <c r="R47" s="149"/>
      <c r="S47" s="137"/>
      <c r="T47" s="138"/>
      <c r="U47" s="139"/>
      <c r="V47" s="129"/>
    </row>
    <row r="48" spans="1:49" s="78" customFormat="1" ht="19.5" customHeight="1" x14ac:dyDescent="0.2">
      <c r="A48" s="69">
        <f>A46+1</f>
        <v>35</v>
      </c>
      <c r="B48" s="70" t="s">
        <v>50</v>
      </c>
      <c r="C48" s="71"/>
      <c r="D48" s="72">
        <f>'Eng Est-Total'!D48</f>
        <v>309</v>
      </c>
      <c r="E48" s="73" t="s">
        <v>45</v>
      </c>
      <c r="F48" s="74">
        <v>1.75</v>
      </c>
      <c r="G48" s="75">
        <f t="shared" ref="G48:G50" si="37">D48*F48</f>
        <v>540.75</v>
      </c>
      <c r="H48" s="133">
        <v>3.05</v>
      </c>
      <c r="I48" s="143">
        <f>H48*D48</f>
        <v>942.44999999999993</v>
      </c>
      <c r="J48" s="133">
        <v>4</v>
      </c>
      <c r="K48" s="143">
        <f>J48*D48</f>
        <v>1236</v>
      </c>
      <c r="L48" s="152">
        <v>2.89</v>
      </c>
      <c r="M48" s="153">
        <f>L48*D48</f>
        <v>893.01</v>
      </c>
      <c r="N48" s="148">
        <v>6</v>
      </c>
      <c r="O48" s="143">
        <f>N48*D48</f>
        <v>1854</v>
      </c>
      <c r="P48" s="133">
        <v>3</v>
      </c>
      <c r="Q48" s="135">
        <f>P48*D48</f>
        <v>927</v>
      </c>
      <c r="R48" s="148">
        <v>3</v>
      </c>
      <c r="S48" s="134">
        <f>R48*D48</f>
        <v>927</v>
      </c>
      <c r="T48" s="134">
        <v>3</v>
      </c>
      <c r="U48" s="135">
        <f>T48*D48</f>
        <v>927</v>
      </c>
      <c r="V48" s="128"/>
    </row>
    <row r="49" spans="1:22" s="78" customFormat="1" ht="20.100000000000001" customHeight="1" x14ac:dyDescent="0.2">
      <c r="A49" s="69">
        <f>A48+1</f>
        <v>36</v>
      </c>
      <c r="B49" s="70" t="s">
        <v>78</v>
      </c>
      <c r="C49" s="71"/>
      <c r="D49" s="72">
        <f>'Eng Est-Total'!D49</f>
        <v>46</v>
      </c>
      <c r="E49" s="73" t="s">
        <v>45</v>
      </c>
      <c r="F49" s="74">
        <v>3.25</v>
      </c>
      <c r="G49" s="75">
        <f t="shared" si="37"/>
        <v>149.5</v>
      </c>
      <c r="H49" s="133">
        <v>13.5</v>
      </c>
      <c r="I49" s="143">
        <f>H49*D49</f>
        <v>621</v>
      </c>
      <c r="J49" s="133">
        <v>10</v>
      </c>
      <c r="K49" s="143">
        <f>J49*D49</f>
        <v>460</v>
      </c>
      <c r="L49" s="152">
        <v>12.08</v>
      </c>
      <c r="M49" s="153">
        <f>L49*D49</f>
        <v>555.67999999999995</v>
      </c>
      <c r="N49" s="148">
        <v>15</v>
      </c>
      <c r="O49" s="143">
        <f>N49*D49</f>
        <v>690</v>
      </c>
      <c r="P49" s="133">
        <v>12.1</v>
      </c>
      <c r="Q49" s="135">
        <f>P49*D49</f>
        <v>556.6</v>
      </c>
      <c r="R49" s="148">
        <v>12.5</v>
      </c>
      <c r="S49" s="134">
        <f>R49*D49</f>
        <v>575</v>
      </c>
      <c r="T49" s="134">
        <v>12.65</v>
      </c>
      <c r="U49" s="135">
        <f>T49*D49</f>
        <v>581.9</v>
      </c>
      <c r="V49" s="128"/>
    </row>
    <row r="50" spans="1:22" s="78" customFormat="1" ht="20.100000000000001" customHeight="1" x14ac:dyDescent="0.2">
      <c r="A50" s="69">
        <f t="shared" ref="A50:A51" si="38">A49+1</f>
        <v>37</v>
      </c>
      <c r="B50" s="70" t="s">
        <v>48</v>
      </c>
      <c r="C50" s="79"/>
      <c r="D50" s="72">
        <f>'Eng Est-Total'!D50</f>
        <v>130</v>
      </c>
      <c r="E50" s="73" t="s">
        <v>42</v>
      </c>
      <c r="F50" s="74">
        <v>9</v>
      </c>
      <c r="G50" s="75">
        <f t="shared" si="37"/>
        <v>1170</v>
      </c>
      <c r="H50" s="133">
        <v>1</v>
      </c>
      <c r="I50" s="143">
        <f>H50*D50</f>
        <v>130</v>
      </c>
      <c r="J50" s="133">
        <v>8</v>
      </c>
      <c r="K50" s="143">
        <f>J50*D50</f>
        <v>1040</v>
      </c>
      <c r="L50" s="152">
        <v>14.04</v>
      </c>
      <c r="M50" s="153">
        <f>L50*D50</f>
        <v>1825.1999999999998</v>
      </c>
      <c r="N50" s="148">
        <v>8</v>
      </c>
      <c r="O50" s="143">
        <f>N50*D50</f>
        <v>1040</v>
      </c>
      <c r="P50" s="133">
        <v>3</v>
      </c>
      <c r="Q50" s="135">
        <f>P50*D50</f>
        <v>390</v>
      </c>
      <c r="R50" s="148">
        <v>38</v>
      </c>
      <c r="S50" s="134">
        <f>R50*D50</f>
        <v>4940</v>
      </c>
      <c r="T50" s="134">
        <v>8.1</v>
      </c>
      <c r="U50" s="135">
        <f>T50*D50</f>
        <v>1053</v>
      </c>
      <c r="V50" s="128"/>
    </row>
    <row r="51" spans="1:22" s="78" customFormat="1" ht="20.100000000000001" customHeight="1" x14ac:dyDescent="0.2">
      <c r="A51" s="69">
        <f t="shared" si="38"/>
        <v>38</v>
      </c>
      <c r="B51" s="70" t="s">
        <v>68</v>
      </c>
      <c r="C51" s="79"/>
      <c r="D51" s="72">
        <f>'Eng Est-Total'!D51</f>
        <v>130</v>
      </c>
      <c r="E51" s="73" t="s">
        <v>42</v>
      </c>
      <c r="F51" s="74">
        <v>3.5</v>
      </c>
      <c r="G51" s="75">
        <f>D51*F51</f>
        <v>455</v>
      </c>
      <c r="H51" s="133">
        <v>1</v>
      </c>
      <c r="I51" s="143">
        <f>H51*D51</f>
        <v>130</v>
      </c>
      <c r="J51" s="133">
        <v>1</v>
      </c>
      <c r="K51" s="143">
        <f>J51*D51</f>
        <v>130</v>
      </c>
      <c r="L51" s="152">
        <v>0.46</v>
      </c>
      <c r="M51" s="153">
        <f>L51*D51</f>
        <v>59.800000000000004</v>
      </c>
      <c r="N51" s="148">
        <v>1</v>
      </c>
      <c r="O51" s="143">
        <f>N51*D51</f>
        <v>130</v>
      </c>
      <c r="P51" s="133">
        <v>3</v>
      </c>
      <c r="Q51" s="135">
        <f>P51*D51</f>
        <v>390</v>
      </c>
      <c r="R51" s="148">
        <v>1.1000000000000001</v>
      </c>
      <c r="S51" s="134">
        <f>R51*D51</f>
        <v>143</v>
      </c>
      <c r="T51" s="134">
        <v>4</v>
      </c>
      <c r="U51" s="135">
        <f>T51*D51</f>
        <v>520</v>
      </c>
      <c r="V51" s="128"/>
    </row>
    <row r="52" spans="1:22" ht="42" customHeight="1" x14ac:dyDescent="0.2">
      <c r="A52" s="14"/>
      <c r="B52" s="15" t="s">
        <v>29</v>
      </c>
      <c r="G52" s="36">
        <f>SUM(G10:G51)</f>
        <v>344858.75</v>
      </c>
      <c r="I52" s="36">
        <f>SUM(I10:I51)</f>
        <v>229708.18000000002</v>
      </c>
      <c r="K52" s="36">
        <f>SUM(K10:K51)</f>
        <v>237039.68</v>
      </c>
      <c r="M52" s="36">
        <f>SUM(M10:M51)</f>
        <v>262647.26</v>
      </c>
      <c r="O52" s="36">
        <f>SUM(O10:O51)</f>
        <v>277173</v>
      </c>
      <c r="Q52" s="36">
        <f>SUM(Q10:Q51)</f>
        <v>338537.6</v>
      </c>
      <c r="S52" s="36">
        <f>SUM(S10:S51)</f>
        <v>343761.32</v>
      </c>
      <c r="U52" s="36">
        <f>SUM(U10:U51)</f>
        <v>356585.98</v>
      </c>
    </row>
    <row r="53" spans="1:22" ht="36" customHeight="1" thickBot="1" x14ac:dyDescent="0.25">
      <c r="B53" s="16"/>
      <c r="C53" s="16"/>
      <c r="E53" s="16"/>
      <c r="F53" s="16"/>
    </row>
    <row r="54" spans="1:22" x14ac:dyDescent="0.2">
      <c r="B54" s="11" t="s">
        <v>27</v>
      </c>
      <c r="C54" s="11"/>
      <c r="D54" s="11"/>
      <c r="E54" s="11" t="s">
        <v>21</v>
      </c>
      <c r="F54" s="11"/>
    </row>
    <row r="55" spans="1:22" x14ac:dyDescent="0.2">
      <c r="B55" s="8" t="s">
        <v>28</v>
      </c>
      <c r="C55" s="8"/>
      <c r="D55" s="8"/>
      <c r="E55" s="8"/>
      <c r="F55" s="8"/>
    </row>
  </sheetData>
  <mergeCells count="36">
    <mergeCell ref="D3:E3"/>
    <mergeCell ref="F3:G3"/>
    <mergeCell ref="F5:G5"/>
    <mergeCell ref="F6:G6"/>
    <mergeCell ref="B37:C37"/>
    <mergeCell ref="B38:C38"/>
    <mergeCell ref="B10:C10"/>
    <mergeCell ref="B16:C16"/>
    <mergeCell ref="B18:C18"/>
    <mergeCell ref="B22:C22"/>
    <mergeCell ref="B23:C23"/>
    <mergeCell ref="B24:C24"/>
    <mergeCell ref="D7:G7"/>
    <mergeCell ref="B25:C25"/>
    <mergeCell ref="B28:C28"/>
    <mergeCell ref="B29:C29"/>
    <mergeCell ref="B30:C30"/>
    <mergeCell ref="B39:C39"/>
    <mergeCell ref="B40:C40"/>
    <mergeCell ref="B42:C42"/>
    <mergeCell ref="B44:C44"/>
    <mergeCell ref="B46:C46"/>
    <mergeCell ref="H2:I6"/>
    <mergeCell ref="H1:I1"/>
    <mergeCell ref="J1:K1"/>
    <mergeCell ref="J2:K6"/>
    <mergeCell ref="L1:M1"/>
    <mergeCell ref="L2:M6"/>
    <mergeCell ref="T1:U1"/>
    <mergeCell ref="T2:U6"/>
    <mergeCell ref="N1:O1"/>
    <mergeCell ref="P1:Q1"/>
    <mergeCell ref="R1:S1"/>
    <mergeCell ref="N2:O6"/>
    <mergeCell ref="P2:Q6"/>
    <mergeCell ref="R2:S6"/>
  </mergeCells>
  <pageMargins left="0.3" right="0.3" top="0.67" bottom="0.57999999999999996" header="0.5" footer="0.5"/>
  <pageSetup paperSize="17" fitToHeight="0" orientation="landscape" r:id="rId1"/>
  <headerFooter alignWithMargins="0">
    <oddHeader>&amp;L&amp;10VAN CLEEF ENGINEERING ASSOCIATES&amp;R&amp;10 755 MEMORIAL PARKWAY, SUITE 110 PHILLIPSBURG, NJ 08865</oddHeader>
    <oddFooter>&amp;L&amp;10&amp;F&amp;R&amp;10Page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Project Info</vt:lpstr>
      <vt:lpstr>Eng Est-Total</vt:lpstr>
      <vt:lpstr>Bid Tally 06-14-2023</vt:lpstr>
      <vt:lpstr>'Bid Tally 06-14-2023'!Print_Area</vt:lpstr>
      <vt:lpstr>'Eng Est-Total'!Print_Area</vt:lpstr>
    </vt:vector>
  </TitlesOfParts>
  <Company>Schoor DePalma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 Gill</dc:creator>
  <cp:lastModifiedBy>Denean Probasco</cp:lastModifiedBy>
  <cp:lastPrinted>2023-06-14T22:40:38Z</cp:lastPrinted>
  <dcterms:created xsi:type="dcterms:W3CDTF">1997-09-19T13:54:46Z</dcterms:created>
  <dcterms:modified xsi:type="dcterms:W3CDTF">2023-06-14T22:41:15Z</dcterms:modified>
</cp:coreProperties>
</file>