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rg. Tables, Census\"/>
    </mc:Choice>
  </mc:AlternateContent>
  <xr:revisionPtr revIDLastSave="0" documentId="13_ncr:1_{56B4539E-A5E6-4684-A47D-9553A1C5B362}" xr6:coauthVersionLast="40" xr6:coauthVersionMax="40" xr10:uidLastSave="{00000000-0000-0000-0000-000000000000}"/>
  <bookViews>
    <workbookView xWindow="0" yWindow="0" windowWidth="25200" windowHeight="11715" xr2:uid="{F58A4F3C-794E-4D25-9CD1-FDF535C357B3}"/>
  </bookViews>
  <sheets>
    <sheet name="CK #1" sheetId="1" r:id="rId1"/>
    <sheet name="CK #2" sheetId="2" r:id="rId2"/>
    <sheet name="CK #3" sheetId="3" r:id="rId3"/>
    <sheet name="CK #4" sheetId="5" r:id="rId4"/>
    <sheet name="CK #5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2" l="1"/>
  <c r="D5" i="2"/>
  <c r="D4" i="2"/>
  <c r="D3" i="2"/>
  <c r="D2" i="2"/>
  <c r="D201" i="1" l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<sst xmlns="http://schemas.openxmlformats.org/spreadsheetml/2006/main" count="1414" uniqueCount="311">
  <si>
    <t>As of Date: 01/02/2019</t>
  </si>
  <si>
    <t>Employee Name</t>
  </si>
  <si>
    <t>Orig. Hire Date</t>
  </si>
  <si>
    <t>Emp. Status</t>
  </si>
  <si>
    <t>Pay Rate</t>
  </si>
  <si>
    <t>Job Title</t>
  </si>
  <si>
    <t xml:space="preserve">Accetta, Kelly </t>
  </si>
  <si>
    <t>Active F/T</t>
  </si>
  <si>
    <t>SCALE OPERATOR</t>
  </si>
  <si>
    <t xml:space="preserve">Adams, Frank </t>
  </si>
  <si>
    <t>UTILITY LABORER</t>
  </si>
  <si>
    <t xml:space="preserve">Adewunmi, Wale </t>
  </si>
  <si>
    <t>Aiello, Kevin T</t>
  </si>
  <si>
    <t>ADMINISTRATOR EQ</t>
  </si>
  <si>
    <t xml:space="preserve">Alano, Fernando </t>
  </si>
  <si>
    <t>OPERATOR</t>
  </si>
  <si>
    <t xml:space="preserve">Albin, Brenda </t>
  </si>
  <si>
    <t>SECRETARY/CLERK</t>
  </si>
  <si>
    <t xml:space="preserve">Angotti, Salvatore </t>
  </si>
  <si>
    <t xml:space="preserve">Arevalo, Gabriela </t>
  </si>
  <si>
    <t>LAB TECHNICIAN II</t>
  </si>
  <si>
    <t>Arway, Michael P</t>
  </si>
  <si>
    <t>L &amp; M SUPERINTENDENT</t>
  </si>
  <si>
    <t xml:space="preserve">Ayala, Harry </t>
  </si>
  <si>
    <t>Bahr, Thomas E</t>
  </si>
  <si>
    <t>LEAD OP/LABORER A</t>
  </si>
  <si>
    <t xml:space="preserve">Baig, Izzat </t>
  </si>
  <si>
    <t xml:space="preserve">Ballon, John </t>
  </si>
  <si>
    <t>OPERATOR/LABORER</t>
  </si>
  <si>
    <t xml:space="preserve">Belenski, Charles </t>
  </si>
  <si>
    <t>MAINT MECHANIC</t>
  </si>
  <si>
    <t>Berry, Deirdre M</t>
  </si>
  <si>
    <t>SECRETARY/CLERK A</t>
  </si>
  <si>
    <t xml:space="preserve">Bielowski, William </t>
  </si>
  <si>
    <t xml:space="preserve">Bihun, Lester </t>
  </si>
  <si>
    <t>OPERATOR A</t>
  </si>
  <si>
    <t xml:space="preserve">Bonk, Kenneth </t>
  </si>
  <si>
    <t>MECHANIC/WELDER</t>
  </si>
  <si>
    <t xml:space="preserve">Bowen, Patrick </t>
  </si>
  <si>
    <t>OPERATOR PRODUCT CNTRL</t>
  </si>
  <si>
    <t>Brimage Jr, Willie L</t>
  </si>
  <si>
    <t>FIELD INSPECTOR</t>
  </si>
  <si>
    <t>Brimage, Tyshon J</t>
  </si>
  <si>
    <t>LANDFILL EQUIP OPERATOR</t>
  </si>
  <si>
    <t xml:space="preserve">Brindley, Mark </t>
  </si>
  <si>
    <t xml:space="preserve">Brodie, Darnell </t>
  </si>
  <si>
    <t>Brugnoli, William S</t>
  </si>
  <si>
    <t>Brzozowski, Frank J</t>
  </si>
  <si>
    <t>MAINTENANCE SUPERTNDT</t>
  </si>
  <si>
    <t>Buckley-Van Curen, Karen A</t>
  </si>
  <si>
    <t>PROCUREMENT SPEC</t>
  </si>
  <si>
    <t xml:space="preserve">Buffalino, Dominick </t>
  </si>
  <si>
    <t>UTILITY LABORER A</t>
  </si>
  <si>
    <t xml:space="preserve">Burtt, Michael </t>
  </si>
  <si>
    <t>Butler, Joseph K</t>
  </si>
  <si>
    <t>ASST MAINT FOREMAN</t>
  </si>
  <si>
    <t xml:space="preserve">Butler, Shane </t>
  </si>
  <si>
    <t xml:space="preserve">Calabrese, Michael </t>
  </si>
  <si>
    <t>Campbell, Christopher J</t>
  </si>
  <si>
    <t>MAINT MECHANIC A</t>
  </si>
  <si>
    <t xml:space="preserve">Cattell, Adam </t>
  </si>
  <si>
    <t>Cimino Jr., Anthony M</t>
  </si>
  <si>
    <t>Clark, Paul T</t>
  </si>
  <si>
    <t>SWD MANAGER</t>
  </si>
  <si>
    <t xml:space="preserve">Colfer, Craig </t>
  </si>
  <si>
    <t>Conner, Patrick M</t>
  </si>
  <si>
    <t xml:space="preserve">Connors, Craig </t>
  </si>
  <si>
    <t>L &amp; M TECHNICIAN</t>
  </si>
  <si>
    <t xml:space="preserve">Conway, Thomas </t>
  </si>
  <si>
    <t>Craggan, James T</t>
  </si>
  <si>
    <t>LEAD OP/LABORER</t>
  </si>
  <si>
    <t xml:space="preserve">Cryan, Joseph </t>
  </si>
  <si>
    <t>EXECUTIVE DIRECTOR</t>
  </si>
  <si>
    <t xml:space="preserve">Curran, Darren </t>
  </si>
  <si>
    <t xml:space="preserve">Czarneski, Laura </t>
  </si>
  <si>
    <t>ADMIN SUPP SRV COORD</t>
  </si>
  <si>
    <t>Dalfonzo, Thomas A</t>
  </si>
  <si>
    <t>LEAD OP/PROD CNTRL</t>
  </si>
  <si>
    <t xml:space="preserve">Davis, Kevin </t>
  </si>
  <si>
    <t xml:space="preserve">Dejoy, Michael </t>
  </si>
  <si>
    <t xml:space="preserve">Demarco, David </t>
  </si>
  <si>
    <t>ELECTRICIAN A</t>
  </si>
  <si>
    <t xml:space="preserve">Denney, John </t>
  </si>
  <si>
    <t xml:space="preserve">Desmond, Kevin </t>
  </si>
  <si>
    <t xml:space="preserve">Dewan, Timothy </t>
  </si>
  <si>
    <t>Digiacomo, Joseph J</t>
  </si>
  <si>
    <t>LABORATORY SUPERVISOR</t>
  </si>
  <si>
    <t xml:space="preserve">DiMura, Michael </t>
  </si>
  <si>
    <t>Dininno, Michael A</t>
  </si>
  <si>
    <t>IPP COORDINATOR</t>
  </si>
  <si>
    <t>Dionisio, Meguelito B</t>
  </si>
  <si>
    <t xml:space="preserve">Doherty, Terrence </t>
  </si>
  <si>
    <t xml:space="preserve">Dowd, John </t>
  </si>
  <si>
    <t>Dunbar, Craig W</t>
  </si>
  <si>
    <t xml:space="preserve">Dyas, Steven </t>
  </si>
  <si>
    <t xml:space="preserve">Eberle, Kelli </t>
  </si>
  <si>
    <t>Elacqua, Peter A</t>
  </si>
  <si>
    <t>Ernst, Erich K</t>
  </si>
  <si>
    <t xml:space="preserve">Esposito, John </t>
  </si>
  <si>
    <t xml:space="preserve">Evans, Sara </t>
  </si>
  <si>
    <t xml:space="preserve">Facendo, Anthony </t>
  </si>
  <si>
    <t>Facendo, Michael M</t>
  </si>
  <si>
    <t>SOLID SUPERINTENDENT</t>
  </si>
  <si>
    <t xml:space="preserve">Felice, Karen </t>
  </si>
  <si>
    <t>Fincham, Stephen J</t>
  </si>
  <si>
    <t>LABORATORY MANAGER</t>
  </si>
  <si>
    <t>Fitamant, Richard L</t>
  </si>
  <si>
    <t>TRANSITION ADVISOR</t>
  </si>
  <si>
    <t>Frenzel, Noelle L</t>
  </si>
  <si>
    <t xml:space="preserve">Frizalone, Joseph </t>
  </si>
  <si>
    <t xml:space="preserve">Frolov, Maksim </t>
  </si>
  <si>
    <t xml:space="preserve">Furey, Casey </t>
  </si>
  <si>
    <t>ENGINEERING TECHNICIAN</t>
  </si>
  <si>
    <t xml:space="preserve">Gangi, James </t>
  </si>
  <si>
    <t xml:space="preserve">Garofalo, Charles </t>
  </si>
  <si>
    <t xml:space="preserve">Geant, Christian </t>
  </si>
  <si>
    <t>ELECTRICIAN</t>
  </si>
  <si>
    <t xml:space="preserve">Geant, Robert </t>
  </si>
  <si>
    <t>CHIEF WELDER</t>
  </si>
  <si>
    <t xml:space="preserve">Gelder, Jayne </t>
  </si>
  <si>
    <t>HR SUPERVISOR</t>
  </si>
  <si>
    <t xml:space="preserve">Getty, Joseph </t>
  </si>
  <si>
    <t>LAB TECHNICIAN I</t>
  </si>
  <si>
    <t xml:space="preserve">Gonzalez, Joaquin </t>
  </si>
  <si>
    <t>CHIEF ENGINEER</t>
  </si>
  <si>
    <t xml:space="preserve">Goy, Melissa </t>
  </si>
  <si>
    <t xml:space="preserve">Grace, Jesse </t>
  </si>
  <si>
    <t xml:space="preserve">Gregory, Robert </t>
  </si>
  <si>
    <t xml:space="preserve">Grillon, Barry </t>
  </si>
  <si>
    <t xml:space="preserve">Grudzinski, Joseph </t>
  </si>
  <si>
    <t>Grzankowski, Bruce E</t>
  </si>
  <si>
    <t>LANDFILL MAIN SUPER</t>
  </si>
  <si>
    <t xml:space="preserve">Grzankowski, Michael </t>
  </si>
  <si>
    <t xml:space="preserve">Gulick, Richard </t>
  </si>
  <si>
    <t xml:space="preserve">Gutierrez, Sofia </t>
  </si>
  <si>
    <t xml:space="preserve">Haklar, Kenneth </t>
  </si>
  <si>
    <t xml:space="preserve">Hammel, Chester </t>
  </si>
  <si>
    <t xml:space="preserve">Harkins, Brian </t>
  </si>
  <si>
    <t xml:space="preserve">Harkins, James </t>
  </si>
  <si>
    <t>Harnish Sr, James L</t>
  </si>
  <si>
    <t>MECHANIC A</t>
  </si>
  <si>
    <t xml:space="preserve">Hawarden, Gary </t>
  </si>
  <si>
    <t xml:space="preserve">Henry, William </t>
  </si>
  <si>
    <t>Herdman, Mark S</t>
  </si>
  <si>
    <t xml:space="preserve">Hetzel, David </t>
  </si>
  <si>
    <t xml:space="preserve">Hornickel, Daniel </t>
  </si>
  <si>
    <t>HR MANAGER</t>
  </si>
  <si>
    <t xml:space="preserve">Hospidor, Thomas </t>
  </si>
  <si>
    <t xml:space="preserve">Hourahan, Kevin </t>
  </si>
  <si>
    <t xml:space="preserve">Iarossi, Leonard </t>
  </si>
  <si>
    <t xml:space="preserve">Jackowski, Brian </t>
  </si>
  <si>
    <t xml:space="preserve">Janssen, David </t>
  </si>
  <si>
    <t xml:space="preserve">Johnson, Cathleen </t>
  </si>
  <si>
    <t>Johnson, Lawrence E</t>
  </si>
  <si>
    <t>SHIFT SUPERVISOR</t>
  </si>
  <si>
    <t xml:space="preserve">Johnson, Steven </t>
  </si>
  <si>
    <t>ASST TREASURER</t>
  </si>
  <si>
    <t>Kelly, Christopher S</t>
  </si>
  <si>
    <t>OPERATIONS SUPERINTNT</t>
  </si>
  <si>
    <t xml:space="preserve">Kronowski, Brent </t>
  </si>
  <si>
    <t>Krzynowek, Kevin G</t>
  </si>
  <si>
    <t>CHIEF PS OPERATOR</t>
  </si>
  <si>
    <t xml:space="preserve">Kuchta Jr, Paul </t>
  </si>
  <si>
    <t xml:space="preserve">Kuchta, Raymond </t>
  </si>
  <si>
    <t xml:space="preserve">Kwiatek, Louis </t>
  </si>
  <si>
    <t xml:space="preserve">Leonard, James </t>
  </si>
  <si>
    <t>ASST MAIN SUPERTNDT</t>
  </si>
  <si>
    <t xml:space="preserve">Leslie, Robert </t>
  </si>
  <si>
    <t>LANDFILL ENGINEER</t>
  </si>
  <si>
    <t xml:space="preserve">Light, William </t>
  </si>
  <si>
    <t xml:space="preserve">Litus, Jodi </t>
  </si>
  <si>
    <t>Lopez, Michael G</t>
  </si>
  <si>
    <t>IPP SYSTEMS ANALYST</t>
  </si>
  <si>
    <t>Loughman, Kevin J</t>
  </si>
  <si>
    <t xml:space="preserve">Lynch, Colleen </t>
  </si>
  <si>
    <t xml:space="preserve">Major, James </t>
  </si>
  <si>
    <t>ADMIN COORDINATOR</t>
  </si>
  <si>
    <t xml:space="preserve">Marshall, Patrick </t>
  </si>
  <si>
    <t xml:space="preserve">Maslowska, Patrycia </t>
  </si>
  <si>
    <t xml:space="preserve">Matthijs, Glenn </t>
  </si>
  <si>
    <t>FIELD FOREMAN</t>
  </si>
  <si>
    <t xml:space="preserve">Matuszkiewicz, Marc </t>
  </si>
  <si>
    <t>LANDFILL OPS SUPERNT</t>
  </si>
  <si>
    <t>Mc Cabe, Judith A</t>
  </si>
  <si>
    <t>EXECUTIVE ASST</t>
  </si>
  <si>
    <t>Mc Crone, Judith D</t>
  </si>
  <si>
    <t>Mc Cutcheon, Richard P</t>
  </si>
  <si>
    <t xml:space="preserve">McElroy, Robert </t>
  </si>
  <si>
    <t>MECHANIC</t>
  </si>
  <si>
    <t xml:space="preserve">Melvin, Richard </t>
  </si>
  <si>
    <t>ELECTRICAL APPRENTICE</t>
  </si>
  <si>
    <t xml:space="preserve">Mena, Gabriela </t>
  </si>
  <si>
    <t xml:space="preserve">Meszaros, Jason </t>
  </si>
  <si>
    <t xml:space="preserve">Miara, Raymond </t>
  </si>
  <si>
    <t xml:space="preserve">Miara, Tyler </t>
  </si>
  <si>
    <t>Moe, Michael H</t>
  </si>
  <si>
    <t>Molnar, Louis J</t>
  </si>
  <si>
    <t>Molteg, Mitchell W</t>
  </si>
  <si>
    <t xml:space="preserve">Morin, Patrick </t>
  </si>
  <si>
    <t>CHIEF MAINT MECHANIC</t>
  </si>
  <si>
    <t xml:space="preserve">Mozdierz, Luke </t>
  </si>
  <si>
    <t>Mudd, James F</t>
  </si>
  <si>
    <t>Murray, Brian T</t>
  </si>
  <si>
    <t>LANFILL GENERAL SUPERNT</t>
  </si>
  <si>
    <t xml:space="preserve">Nolte, John </t>
  </si>
  <si>
    <t xml:space="preserve">Noonan, Stephen </t>
  </si>
  <si>
    <t xml:space="preserve">Nyeste, Evan </t>
  </si>
  <si>
    <t xml:space="preserve">O'Leary, John </t>
  </si>
  <si>
    <t xml:space="preserve">O'Steen, Marcus </t>
  </si>
  <si>
    <t xml:space="preserve">O'Steen, Ryan </t>
  </si>
  <si>
    <t xml:space="preserve">Orengo, Miky </t>
  </si>
  <si>
    <t xml:space="preserve">Ozga, Andrzej </t>
  </si>
  <si>
    <t xml:space="preserve">Ozga, Nicolette </t>
  </si>
  <si>
    <t xml:space="preserve">Panter, Frank </t>
  </si>
  <si>
    <t xml:space="preserve">Paternoster, Kenneth </t>
  </si>
  <si>
    <t xml:space="preserve">Perry, Randal </t>
  </si>
  <si>
    <t>Picklo, Mark P</t>
  </si>
  <si>
    <t>Pipala, John A</t>
  </si>
  <si>
    <t>Poggioli, Paul E</t>
  </si>
  <si>
    <t>ASST L &amp; M SUPT</t>
  </si>
  <si>
    <t xml:space="preserve">Polgar, Gregory </t>
  </si>
  <si>
    <t xml:space="preserve">Porcaro, Anthony </t>
  </si>
  <si>
    <t xml:space="preserve">Powers, Ryan </t>
  </si>
  <si>
    <t xml:space="preserve">Quackenbush, Roy </t>
  </si>
  <si>
    <t>SR PROJECT ENGINEER</t>
  </si>
  <si>
    <t>Resch, Deirdre A</t>
  </si>
  <si>
    <t>ADMIN SPECIALIST</t>
  </si>
  <si>
    <t>Rojewski, Gary G</t>
  </si>
  <si>
    <t>Rossi, Dean A</t>
  </si>
  <si>
    <t xml:space="preserve">Sadowski, Fred </t>
  </si>
  <si>
    <t>Santamarina, Victor E</t>
  </si>
  <si>
    <t>PLANT SUPERINTENDENT</t>
  </si>
  <si>
    <t xml:space="preserve">Shereyka, Ryan </t>
  </si>
  <si>
    <t xml:space="preserve">Sissick, Karen </t>
  </si>
  <si>
    <t>TREASURER/COMPROLLER</t>
  </si>
  <si>
    <t xml:space="preserve">Skutnik, John </t>
  </si>
  <si>
    <t xml:space="preserve">Smetana, Kenneth </t>
  </si>
  <si>
    <t xml:space="preserve">Soares, Cheryl </t>
  </si>
  <si>
    <t xml:space="preserve">Solovey, Nicholas </t>
  </si>
  <si>
    <t xml:space="preserve">Soroka, Edward </t>
  </si>
  <si>
    <t>CHIEF PS MECHANIC</t>
  </si>
  <si>
    <t xml:space="preserve">Soroka, Gregory </t>
  </si>
  <si>
    <t>Suchcicki, Raymond J</t>
  </si>
  <si>
    <t xml:space="preserve">Swayze, Shirley </t>
  </si>
  <si>
    <t xml:space="preserve">Switzer, Jonathan </t>
  </si>
  <si>
    <t xml:space="preserve">Synarski, Matthew </t>
  </si>
  <si>
    <t xml:space="preserve">Synarski, Stanley </t>
  </si>
  <si>
    <t>MAINTENANCE FOREMAN</t>
  </si>
  <si>
    <t xml:space="preserve">Szatkowski, Steven </t>
  </si>
  <si>
    <t xml:space="preserve">Thomas, William </t>
  </si>
  <si>
    <t xml:space="preserve">Toth, Cody </t>
  </si>
  <si>
    <t xml:space="preserve">Triggs, Timothy </t>
  </si>
  <si>
    <t xml:space="preserve">Tumielewicz, Robert </t>
  </si>
  <si>
    <t xml:space="preserve">Vazquez, Thomas </t>
  </si>
  <si>
    <t xml:space="preserve">Velez, Jason </t>
  </si>
  <si>
    <t xml:space="preserve">Wahler, Frank </t>
  </si>
  <si>
    <t>Walczak, Timothy W</t>
  </si>
  <si>
    <t xml:space="preserve">Wall, Francis </t>
  </si>
  <si>
    <t xml:space="preserve">Wallace, Edward </t>
  </si>
  <si>
    <t xml:space="preserve">Walsh, Courtney </t>
  </si>
  <si>
    <t>ADMIN ASSISTANT</t>
  </si>
  <si>
    <t xml:space="preserve">Wern, William </t>
  </si>
  <si>
    <t>Wiater, Matthew C</t>
  </si>
  <si>
    <t xml:space="preserve">Widener, Daniel </t>
  </si>
  <si>
    <t>L &amp; M FOREMAN</t>
  </si>
  <si>
    <t xml:space="preserve">Widener, Michelle </t>
  </si>
  <si>
    <t>AP SUPERVISOR</t>
  </si>
  <si>
    <t xml:space="preserve">Wittlieb, Alfred </t>
  </si>
  <si>
    <t xml:space="preserve">Wolf, Scott </t>
  </si>
  <si>
    <t>Wotton, Gary G</t>
  </si>
  <si>
    <t>Yannuzzi, John F</t>
  </si>
  <si>
    <t>IPP COMPLIANCE INVTR</t>
  </si>
  <si>
    <t xml:space="preserve">Zablatzky, Herman </t>
  </si>
  <si>
    <t>Ziskoski, David M</t>
  </si>
  <si>
    <t xml:space="preserve">Zuczek, Joseph </t>
  </si>
  <si>
    <t>Division</t>
  </si>
  <si>
    <t>Department</t>
  </si>
  <si>
    <t>SW</t>
  </si>
  <si>
    <t>Admin.</t>
  </si>
  <si>
    <t>LF Operations</t>
  </si>
  <si>
    <t>WW</t>
  </si>
  <si>
    <t>Env. Qual.</t>
  </si>
  <si>
    <t>Operations</t>
  </si>
  <si>
    <t>Lines &amp; Meters</t>
  </si>
  <si>
    <t>Solids</t>
  </si>
  <si>
    <t>Maintenance</t>
  </si>
  <si>
    <t>Central Admin.</t>
  </si>
  <si>
    <t>ASST PROC CNTL ENG</t>
  </si>
  <si>
    <t>PROJECT COORD</t>
  </si>
  <si>
    <t>SOLIDS SUPERVISOR</t>
  </si>
  <si>
    <t>CHIEF TECH OFFICER</t>
  </si>
  <si>
    <t>ANALYTICAL CHEMIST</t>
  </si>
  <si>
    <t>LEAD L &amp; M TECHNICIAN</t>
  </si>
  <si>
    <t>ELECTRICAL FOREMAN</t>
  </si>
  <si>
    <t>CHIEF VEHICLE MAINT</t>
  </si>
  <si>
    <t>PROJECT ENGINEER</t>
  </si>
  <si>
    <t>INSTRUMENT TECH A</t>
  </si>
  <si>
    <t>VIRT APP ADMIN</t>
  </si>
  <si>
    <t>DOMAIN ADMIN</t>
  </si>
  <si>
    <t>SR EQ SCIENTIST</t>
  </si>
  <si>
    <t xml:space="preserve">Johnson, Margaret </t>
  </si>
  <si>
    <t>Active P/T</t>
  </si>
  <si>
    <t xml:space="preserve">Dyas, Matthew </t>
  </si>
  <si>
    <t xml:space="preserve">Johnson, Matthew </t>
  </si>
  <si>
    <t>ENGINEERING AIDE</t>
  </si>
  <si>
    <t xml:space="preserve">Kelly, Melissa </t>
  </si>
  <si>
    <t>LAB ASSISTANT</t>
  </si>
  <si>
    <t xml:space="preserve">Lupo, Diane </t>
  </si>
  <si>
    <t xml:space="preserve"> Employee Name</t>
  </si>
  <si>
    <t>There are currently no employees suspended from duty as of 1/2/2019.</t>
  </si>
  <si>
    <t xml:space="preserve">(Enrolled in PERS)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</si>
</sst>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7D91A-1EF9-45F2-93F2-EFFE35A8358E}">
  <dimension ref="A1:G203"/>
  <sheetViews>
    <sheetView tabSelected="1" workbookViewId="0"/>
  </sheetViews>
  <sheetFormatPr defaultRowHeight="15" x14ac:dyDescent="0.25"/>
  <cols>
    <col min="1" max="1" width="26.140625" bestFit="1" customWidth="1"/>
    <col min="2" max="2" width="14.140625" style="1" bestFit="1" customWidth="1"/>
    <col min="3" max="3" width="11.28515625" bestFit="1" customWidth="1"/>
    <col min="4" max="4" width="10.85546875" bestFit="1" customWidth="1"/>
    <col min="5" max="5" width="26" bestFit="1" customWidth="1"/>
  </cols>
  <sheetData>
    <row r="1" spans="1:7" x14ac:dyDescent="0.25">
      <c r="A1" t="s">
        <v>1</v>
      </c>
      <c r="B1" s="1" t="s">
        <v>2</v>
      </c>
      <c r="C1" t="s">
        <v>3</v>
      </c>
      <c r="D1" t="s">
        <v>4</v>
      </c>
      <c r="E1" t="s">
        <v>5</v>
      </c>
      <c r="F1" t="s">
        <v>275</v>
      </c>
      <c r="G1" t="s">
        <v>276</v>
      </c>
    </row>
    <row r="2" spans="1:7" x14ac:dyDescent="0.25">
      <c r="A2" t="s">
        <v>6</v>
      </c>
      <c r="B2" s="2">
        <v>42198</v>
      </c>
      <c r="C2" t="s">
        <v>7</v>
      </c>
      <c r="D2" t="str">
        <f>"    48770.00"</f>
        <v xml:space="preserve">    48770.00</v>
      </c>
      <c r="E2" t="s">
        <v>8</v>
      </c>
      <c r="F2" t="s">
        <v>277</v>
      </c>
      <c r="G2" t="s">
        <v>278</v>
      </c>
    </row>
    <row r="3" spans="1:7" x14ac:dyDescent="0.25">
      <c r="A3" t="s">
        <v>9</v>
      </c>
      <c r="B3" s="2">
        <v>43108</v>
      </c>
      <c r="C3" t="s">
        <v>7</v>
      </c>
      <c r="D3" t="str">
        <f>"    36190.00"</f>
        <v xml:space="preserve">    36190.00</v>
      </c>
      <c r="E3" t="s">
        <v>10</v>
      </c>
      <c r="F3" t="s">
        <v>277</v>
      </c>
      <c r="G3" t="s">
        <v>279</v>
      </c>
    </row>
    <row r="4" spans="1:7" x14ac:dyDescent="0.25">
      <c r="A4" t="s">
        <v>11</v>
      </c>
      <c r="B4" s="2">
        <v>35115</v>
      </c>
      <c r="C4" t="s">
        <v>7</v>
      </c>
      <c r="D4" t="str">
        <f>"   102670.00"</f>
        <v xml:space="preserve">   102670.00</v>
      </c>
      <c r="E4" t="s">
        <v>299</v>
      </c>
      <c r="F4" t="s">
        <v>280</v>
      </c>
      <c r="G4" t="s">
        <v>281</v>
      </c>
    </row>
    <row r="5" spans="1:7" x14ac:dyDescent="0.25">
      <c r="A5" t="s">
        <v>12</v>
      </c>
      <c r="B5" s="2">
        <v>30914</v>
      </c>
      <c r="C5" t="s">
        <v>7</v>
      </c>
      <c r="D5" t="str">
        <f>"   181400.00"</f>
        <v xml:space="preserve">   181400.00</v>
      </c>
      <c r="E5" t="s">
        <v>13</v>
      </c>
      <c r="F5" t="s">
        <v>280</v>
      </c>
      <c r="G5" t="s">
        <v>281</v>
      </c>
    </row>
    <row r="6" spans="1:7" x14ac:dyDescent="0.25">
      <c r="A6" t="s">
        <v>14</v>
      </c>
      <c r="B6" s="2">
        <v>36549</v>
      </c>
      <c r="C6" t="s">
        <v>7</v>
      </c>
      <c r="D6" t="str">
        <f>"    73010.00"</f>
        <v xml:space="preserve">    73010.00</v>
      </c>
      <c r="E6" t="s">
        <v>15</v>
      </c>
      <c r="F6" t="s">
        <v>280</v>
      </c>
      <c r="G6" t="s">
        <v>282</v>
      </c>
    </row>
    <row r="7" spans="1:7" x14ac:dyDescent="0.25">
      <c r="A7" t="s">
        <v>16</v>
      </c>
      <c r="B7" s="2">
        <v>38446</v>
      </c>
      <c r="C7" t="s">
        <v>7</v>
      </c>
      <c r="D7" t="str">
        <f>"    61720.00"</f>
        <v xml:space="preserve">    61720.00</v>
      </c>
      <c r="E7" t="s">
        <v>32</v>
      </c>
      <c r="F7" t="s">
        <v>280</v>
      </c>
      <c r="G7" t="s">
        <v>281</v>
      </c>
    </row>
    <row r="8" spans="1:7" x14ac:dyDescent="0.25">
      <c r="A8" t="s">
        <v>18</v>
      </c>
      <c r="B8" s="2">
        <v>41099</v>
      </c>
      <c r="C8" t="s">
        <v>7</v>
      </c>
      <c r="D8" t="str">
        <f>"    58410.00"</f>
        <v xml:space="preserve">    58410.00</v>
      </c>
      <c r="E8" t="s">
        <v>15</v>
      </c>
      <c r="F8" t="s">
        <v>280</v>
      </c>
      <c r="G8" t="s">
        <v>282</v>
      </c>
    </row>
    <row r="9" spans="1:7" x14ac:dyDescent="0.25">
      <c r="A9" t="s">
        <v>19</v>
      </c>
      <c r="B9" s="2">
        <v>39846</v>
      </c>
      <c r="C9" t="s">
        <v>7</v>
      </c>
      <c r="D9" t="str">
        <f>"    78120.00"</f>
        <v xml:space="preserve">    78120.00</v>
      </c>
      <c r="E9" t="s">
        <v>20</v>
      </c>
      <c r="F9" t="s">
        <v>280</v>
      </c>
      <c r="G9" t="s">
        <v>281</v>
      </c>
    </row>
    <row r="10" spans="1:7" x14ac:dyDescent="0.25">
      <c r="A10" t="s">
        <v>21</v>
      </c>
      <c r="B10" s="2">
        <v>29564</v>
      </c>
      <c r="C10" t="s">
        <v>7</v>
      </c>
      <c r="D10" t="str">
        <f>"   116490.00"</f>
        <v xml:space="preserve">   116490.00</v>
      </c>
      <c r="E10" t="s">
        <v>22</v>
      </c>
      <c r="F10" t="s">
        <v>280</v>
      </c>
      <c r="G10" t="s">
        <v>283</v>
      </c>
    </row>
    <row r="11" spans="1:7" x14ac:dyDescent="0.25">
      <c r="A11" t="s">
        <v>23</v>
      </c>
      <c r="B11" s="2">
        <v>33665</v>
      </c>
      <c r="C11" t="s">
        <v>7</v>
      </c>
      <c r="D11" t="str">
        <f>"   102580.00"</f>
        <v xml:space="preserve">   102580.00</v>
      </c>
      <c r="E11" t="s">
        <v>289</v>
      </c>
      <c r="F11" t="s">
        <v>280</v>
      </c>
      <c r="G11" t="s">
        <v>284</v>
      </c>
    </row>
    <row r="12" spans="1:7" x14ac:dyDescent="0.25">
      <c r="A12" t="s">
        <v>24</v>
      </c>
      <c r="B12" s="2">
        <v>33694</v>
      </c>
      <c r="C12" t="s">
        <v>7</v>
      </c>
      <c r="D12" t="str">
        <f>"    83610.00"</f>
        <v xml:space="preserve">    83610.00</v>
      </c>
      <c r="E12" t="s">
        <v>25</v>
      </c>
      <c r="F12" t="s">
        <v>280</v>
      </c>
      <c r="G12" t="s">
        <v>284</v>
      </c>
    </row>
    <row r="13" spans="1:7" x14ac:dyDescent="0.25">
      <c r="A13" t="s">
        <v>26</v>
      </c>
      <c r="B13" s="2">
        <v>43269</v>
      </c>
      <c r="C13" t="s">
        <v>7</v>
      </c>
      <c r="D13" t="str">
        <f>"    34160.00"</f>
        <v xml:space="preserve">    34160.00</v>
      </c>
      <c r="E13" t="s">
        <v>15</v>
      </c>
      <c r="F13" t="s">
        <v>280</v>
      </c>
      <c r="G13" t="s">
        <v>282</v>
      </c>
    </row>
    <row r="14" spans="1:7" x14ac:dyDescent="0.25">
      <c r="A14" t="s">
        <v>27</v>
      </c>
      <c r="B14" s="2">
        <v>33469</v>
      </c>
      <c r="C14" t="s">
        <v>7</v>
      </c>
      <c r="D14" t="str">
        <f>"    73010.00"</f>
        <v xml:space="preserve">    73010.00</v>
      </c>
      <c r="E14" t="s">
        <v>28</v>
      </c>
      <c r="F14" t="s">
        <v>280</v>
      </c>
      <c r="G14" t="s">
        <v>284</v>
      </c>
    </row>
    <row r="15" spans="1:7" x14ac:dyDescent="0.25">
      <c r="A15" t="s">
        <v>29</v>
      </c>
      <c r="B15" s="2">
        <v>38992</v>
      </c>
      <c r="C15" t="s">
        <v>7</v>
      </c>
      <c r="D15" t="str">
        <f>"    78120.00"</f>
        <v xml:space="preserve">    78120.00</v>
      </c>
      <c r="E15" t="s">
        <v>30</v>
      </c>
      <c r="F15" t="s">
        <v>280</v>
      </c>
      <c r="G15" t="s">
        <v>285</v>
      </c>
    </row>
    <row r="16" spans="1:7" x14ac:dyDescent="0.25">
      <c r="A16" t="s">
        <v>31</v>
      </c>
      <c r="B16" s="2">
        <v>40070</v>
      </c>
      <c r="C16" t="s">
        <v>7</v>
      </c>
      <c r="D16" t="str">
        <f>"    66360.00"</f>
        <v xml:space="preserve">    66360.00</v>
      </c>
      <c r="E16" t="s">
        <v>260</v>
      </c>
      <c r="F16" t="s">
        <v>277</v>
      </c>
      <c r="G16" t="s">
        <v>278</v>
      </c>
    </row>
    <row r="17" spans="1:7" x14ac:dyDescent="0.25">
      <c r="A17" t="s">
        <v>33</v>
      </c>
      <c r="B17" s="2">
        <v>39699</v>
      </c>
      <c r="C17" t="s">
        <v>7</v>
      </c>
      <c r="D17" t="str">
        <f>"    70320.00"</f>
        <v xml:space="preserve">    70320.00</v>
      </c>
      <c r="E17" t="s">
        <v>15</v>
      </c>
      <c r="F17" t="s">
        <v>280</v>
      </c>
      <c r="G17" t="s">
        <v>282</v>
      </c>
    </row>
    <row r="18" spans="1:7" x14ac:dyDescent="0.25">
      <c r="A18" t="s">
        <v>34</v>
      </c>
      <c r="B18" s="2">
        <v>33721</v>
      </c>
      <c r="C18" t="s">
        <v>7</v>
      </c>
      <c r="D18" t="str">
        <f>"    82570.00"</f>
        <v xml:space="preserve">    82570.00</v>
      </c>
      <c r="E18" t="s">
        <v>35</v>
      </c>
      <c r="F18" t="s">
        <v>280</v>
      </c>
      <c r="G18" t="s">
        <v>282</v>
      </c>
    </row>
    <row r="19" spans="1:7" x14ac:dyDescent="0.25">
      <c r="A19" t="s">
        <v>36</v>
      </c>
      <c r="B19" s="2">
        <v>34379</v>
      </c>
      <c r="C19" t="s">
        <v>7</v>
      </c>
      <c r="D19" t="str">
        <f>"    83610.00"</f>
        <v xml:space="preserve">    83610.00</v>
      </c>
      <c r="E19" t="s">
        <v>37</v>
      </c>
      <c r="F19" t="s">
        <v>277</v>
      </c>
      <c r="G19" t="s">
        <v>279</v>
      </c>
    </row>
    <row r="20" spans="1:7" x14ac:dyDescent="0.25">
      <c r="A20" t="s">
        <v>38</v>
      </c>
      <c r="B20" s="2">
        <v>39475</v>
      </c>
      <c r="C20" t="s">
        <v>7</v>
      </c>
      <c r="D20" t="str">
        <f>"    73010.00"</f>
        <v xml:space="preserve">    73010.00</v>
      </c>
      <c r="E20" t="s">
        <v>39</v>
      </c>
      <c r="F20" t="s">
        <v>280</v>
      </c>
      <c r="G20" t="s">
        <v>284</v>
      </c>
    </row>
    <row r="21" spans="1:7" x14ac:dyDescent="0.25">
      <c r="A21" t="s">
        <v>40</v>
      </c>
      <c r="B21" s="2">
        <v>33605</v>
      </c>
      <c r="C21" t="s">
        <v>7</v>
      </c>
      <c r="D21" t="str">
        <f>"    78120.00"</f>
        <v xml:space="preserve">    78120.00</v>
      </c>
      <c r="E21" t="s">
        <v>41</v>
      </c>
      <c r="F21" t="s">
        <v>277</v>
      </c>
      <c r="G21" t="s">
        <v>279</v>
      </c>
    </row>
    <row r="22" spans="1:7" x14ac:dyDescent="0.25">
      <c r="A22" t="s">
        <v>42</v>
      </c>
      <c r="B22" s="2">
        <v>38971</v>
      </c>
      <c r="C22" t="s">
        <v>7</v>
      </c>
      <c r="D22" t="str">
        <f>"    73010.00"</f>
        <v xml:space="preserve">    73010.00</v>
      </c>
      <c r="E22" t="s">
        <v>43</v>
      </c>
      <c r="F22" t="s">
        <v>277</v>
      </c>
      <c r="G22" t="s">
        <v>279</v>
      </c>
    </row>
    <row r="23" spans="1:7" x14ac:dyDescent="0.25">
      <c r="A23" t="s">
        <v>44</v>
      </c>
      <c r="B23" s="2">
        <v>43423</v>
      </c>
      <c r="C23" t="s">
        <v>7</v>
      </c>
      <c r="D23" t="str">
        <f>"    32000.00"</f>
        <v xml:space="preserve">    32000.00</v>
      </c>
      <c r="E23" t="s">
        <v>10</v>
      </c>
      <c r="F23" t="s">
        <v>280</v>
      </c>
      <c r="G23" t="s">
        <v>285</v>
      </c>
    </row>
    <row r="24" spans="1:7" x14ac:dyDescent="0.25">
      <c r="A24" t="s">
        <v>45</v>
      </c>
      <c r="B24" s="2">
        <v>43395</v>
      </c>
      <c r="C24" t="s">
        <v>7</v>
      </c>
      <c r="D24" t="str">
        <f>"    35000.00"</f>
        <v xml:space="preserve">    35000.00</v>
      </c>
      <c r="E24" t="s">
        <v>15</v>
      </c>
      <c r="F24" t="s">
        <v>280</v>
      </c>
      <c r="G24" t="s">
        <v>282</v>
      </c>
    </row>
    <row r="25" spans="1:7" x14ac:dyDescent="0.25">
      <c r="A25" t="s">
        <v>46</v>
      </c>
      <c r="B25" s="2">
        <v>35877</v>
      </c>
      <c r="C25" t="s">
        <v>7</v>
      </c>
      <c r="D25" t="str">
        <f>"    73010.00"</f>
        <v xml:space="preserve">    73010.00</v>
      </c>
      <c r="E25" t="s">
        <v>15</v>
      </c>
      <c r="F25" t="s">
        <v>280</v>
      </c>
      <c r="G25" t="s">
        <v>282</v>
      </c>
    </row>
    <row r="26" spans="1:7" x14ac:dyDescent="0.25">
      <c r="A26" t="s">
        <v>47</v>
      </c>
      <c r="B26" s="2">
        <v>27043</v>
      </c>
      <c r="C26" t="s">
        <v>7</v>
      </c>
      <c r="D26" t="str">
        <f>"   140120.00"</f>
        <v xml:space="preserve">   140120.00</v>
      </c>
      <c r="E26" t="s">
        <v>48</v>
      </c>
      <c r="F26" t="s">
        <v>280</v>
      </c>
      <c r="G26" t="s">
        <v>285</v>
      </c>
    </row>
    <row r="27" spans="1:7" x14ac:dyDescent="0.25">
      <c r="A27" t="s">
        <v>49</v>
      </c>
      <c r="B27" s="2">
        <v>35060</v>
      </c>
      <c r="C27" t="s">
        <v>7</v>
      </c>
      <c r="D27" t="str">
        <f>"    98530.00"</f>
        <v xml:space="preserve">    98530.00</v>
      </c>
      <c r="E27" t="s">
        <v>50</v>
      </c>
      <c r="F27" t="s">
        <v>280</v>
      </c>
      <c r="G27" t="s">
        <v>278</v>
      </c>
    </row>
    <row r="28" spans="1:7" x14ac:dyDescent="0.25">
      <c r="A28" t="s">
        <v>51</v>
      </c>
      <c r="B28" s="2">
        <v>42590</v>
      </c>
      <c r="C28" t="s">
        <v>7</v>
      </c>
      <c r="D28" t="str">
        <f>"    47200.00"</f>
        <v xml:space="preserve">    47200.00</v>
      </c>
      <c r="E28" t="s">
        <v>30</v>
      </c>
      <c r="F28" t="s">
        <v>280</v>
      </c>
      <c r="G28" t="s">
        <v>285</v>
      </c>
    </row>
    <row r="29" spans="1:7" x14ac:dyDescent="0.25">
      <c r="A29" t="s">
        <v>53</v>
      </c>
      <c r="B29" s="2">
        <v>39944</v>
      </c>
      <c r="C29" t="s">
        <v>7</v>
      </c>
      <c r="D29" t="str">
        <f>"    73010.00"</f>
        <v xml:space="preserve">    73010.00</v>
      </c>
      <c r="E29" t="s">
        <v>39</v>
      </c>
      <c r="F29" t="s">
        <v>280</v>
      </c>
      <c r="G29" t="s">
        <v>284</v>
      </c>
    </row>
    <row r="30" spans="1:7" x14ac:dyDescent="0.25">
      <c r="A30" t="s">
        <v>54</v>
      </c>
      <c r="B30" s="2">
        <v>31827</v>
      </c>
      <c r="C30" t="s">
        <v>7</v>
      </c>
      <c r="D30" t="str">
        <f>"    95720.00"</f>
        <v xml:space="preserve">    95720.00</v>
      </c>
      <c r="E30" t="s">
        <v>55</v>
      </c>
      <c r="F30" t="s">
        <v>280</v>
      </c>
      <c r="G30" t="s">
        <v>285</v>
      </c>
    </row>
    <row r="31" spans="1:7" x14ac:dyDescent="0.25">
      <c r="A31" t="s">
        <v>56</v>
      </c>
      <c r="B31" s="2">
        <v>43325</v>
      </c>
      <c r="C31" t="s">
        <v>7</v>
      </c>
      <c r="D31" t="str">
        <f>"    33000.00"</f>
        <v xml:space="preserve">    33000.00</v>
      </c>
      <c r="E31" t="s">
        <v>10</v>
      </c>
      <c r="F31" t="s">
        <v>277</v>
      </c>
      <c r="G31" t="s">
        <v>279</v>
      </c>
    </row>
    <row r="32" spans="1:7" x14ac:dyDescent="0.25">
      <c r="A32" t="s">
        <v>57</v>
      </c>
      <c r="B32" s="2">
        <v>39699</v>
      </c>
      <c r="C32" t="s">
        <v>7</v>
      </c>
      <c r="D32" t="str">
        <f>"    73010.00"</f>
        <v xml:space="preserve">    73010.00</v>
      </c>
      <c r="E32" t="s">
        <v>15</v>
      </c>
      <c r="F32" t="s">
        <v>280</v>
      </c>
      <c r="G32" t="s">
        <v>282</v>
      </c>
    </row>
    <row r="33" spans="1:7" x14ac:dyDescent="0.25">
      <c r="A33" t="s">
        <v>58</v>
      </c>
      <c r="B33" s="2">
        <v>37956</v>
      </c>
      <c r="C33" t="s">
        <v>7</v>
      </c>
      <c r="D33" t="str">
        <f>"    83610.00"</f>
        <v xml:space="preserve">    83610.00</v>
      </c>
      <c r="E33" t="s">
        <v>59</v>
      </c>
      <c r="F33" t="s">
        <v>280</v>
      </c>
      <c r="G33" t="s">
        <v>285</v>
      </c>
    </row>
    <row r="34" spans="1:7" x14ac:dyDescent="0.25">
      <c r="A34" t="s">
        <v>60</v>
      </c>
      <c r="B34" s="2">
        <v>42359</v>
      </c>
      <c r="C34" t="s">
        <v>7</v>
      </c>
      <c r="D34" t="str">
        <f>"    82340.00"</f>
        <v xml:space="preserve">    82340.00</v>
      </c>
      <c r="E34" t="s">
        <v>297</v>
      </c>
      <c r="F34" t="s">
        <v>280</v>
      </c>
      <c r="G34" t="s">
        <v>278</v>
      </c>
    </row>
    <row r="35" spans="1:7" x14ac:dyDescent="0.25">
      <c r="A35" t="s">
        <v>61</v>
      </c>
      <c r="B35" s="2">
        <v>41253</v>
      </c>
      <c r="C35" t="s">
        <v>7</v>
      </c>
      <c r="D35" t="str">
        <f>"    55140.00"</f>
        <v xml:space="preserve">    55140.00</v>
      </c>
      <c r="E35" t="s">
        <v>15</v>
      </c>
      <c r="F35" t="s">
        <v>280</v>
      </c>
      <c r="G35" t="s">
        <v>282</v>
      </c>
    </row>
    <row r="36" spans="1:7" x14ac:dyDescent="0.25">
      <c r="A36" t="s">
        <v>62</v>
      </c>
      <c r="B36" s="2">
        <v>34393</v>
      </c>
      <c r="C36" t="s">
        <v>7</v>
      </c>
      <c r="D36" t="str">
        <f>"   192790.00"</f>
        <v xml:space="preserve">   192790.00</v>
      </c>
      <c r="E36" t="s">
        <v>63</v>
      </c>
      <c r="F36" t="s">
        <v>277</v>
      </c>
      <c r="G36" t="s">
        <v>278</v>
      </c>
    </row>
    <row r="37" spans="1:7" x14ac:dyDescent="0.25">
      <c r="A37" t="s">
        <v>64</v>
      </c>
      <c r="B37" s="2">
        <v>41652</v>
      </c>
      <c r="C37" t="s">
        <v>7</v>
      </c>
      <c r="D37" t="str">
        <f>"    56680.00"</f>
        <v xml:space="preserve">    56680.00</v>
      </c>
      <c r="E37" t="s">
        <v>39</v>
      </c>
      <c r="F37" t="s">
        <v>280</v>
      </c>
      <c r="G37" t="s">
        <v>284</v>
      </c>
    </row>
    <row r="38" spans="1:7" x14ac:dyDescent="0.25">
      <c r="A38" t="s">
        <v>65</v>
      </c>
      <c r="B38" s="2">
        <v>37956</v>
      </c>
      <c r="C38" t="s">
        <v>7</v>
      </c>
      <c r="D38" t="str">
        <f>"    78120.00"</f>
        <v xml:space="preserve">    78120.00</v>
      </c>
      <c r="E38" t="s">
        <v>30</v>
      </c>
      <c r="F38" t="s">
        <v>280</v>
      </c>
      <c r="G38" t="s">
        <v>285</v>
      </c>
    </row>
    <row r="39" spans="1:7" x14ac:dyDescent="0.25">
      <c r="A39" t="s">
        <v>66</v>
      </c>
      <c r="B39" s="2">
        <v>40574</v>
      </c>
      <c r="C39" t="s">
        <v>7</v>
      </c>
      <c r="D39" t="str">
        <f>"    64260.00"</f>
        <v xml:space="preserve">    64260.00</v>
      </c>
      <c r="E39" t="s">
        <v>67</v>
      </c>
      <c r="F39" t="s">
        <v>280</v>
      </c>
      <c r="G39" t="s">
        <v>283</v>
      </c>
    </row>
    <row r="40" spans="1:7" x14ac:dyDescent="0.25">
      <c r="A40" t="s">
        <v>68</v>
      </c>
      <c r="B40" s="2">
        <v>43395</v>
      </c>
      <c r="C40" t="s">
        <v>7</v>
      </c>
      <c r="D40" t="str">
        <f>"    32000.00"</f>
        <v xml:space="preserve">    32000.00</v>
      </c>
      <c r="E40" t="s">
        <v>15</v>
      </c>
      <c r="F40" t="s">
        <v>280</v>
      </c>
      <c r="G40" t="s">
        <v>282</v>
      </c>
    </row>
    <row r="41" spans="1:7" x14ac:dyDescent="0.25">
      <c r="A41" t="s">
        <v>69</v>
      </c>
      <c r="B41" s="2">
        <v>33896</v>
      </c>
      <c r="C41" t="s">
        <v>7</v>
      </c>
      <c r="D41" t="str">
        <f>"    76050.00"</f>
        <v xml:space="preserve">    76050.00</v>
      </c>
      <c r="E41" t="s">
        <v>70</v>
      </c>
      <c r="F41" t="s">
        <v>280</v>
      </c>
      <c r="G41" t="s">
        <v>284</v>
      </c>
    </row>
    <row r="42" spans="1:7" x14ac:dyDescent="0.25">
      <c r="A42" t="s">
        <v>71</v>
      </c>
      <c r="B42" s="2">
        <v>43206</v>
      </c>
      <c r="C42" t="s">
        <v>7</v>
      </c>
      <c r="D42" t="str">
        <f>"   196650.00"</f>
        <v xml:space="preserve">   196650.00</v>
      </c>
      <c r="E42" t="s">
        <v>72</v>
      </c>
      <c r="F42" t="s">
        <v>280</v>
      </c>
      <c r="G42" t="s">
        <v>286</v>
      </c>
    </row>
    <row r="43" spans="1:7" x14ac:dyDescent="0.25">
      <c r="A43" t="s">
        <v>73</v>
      </c>
      <c r="B43" s="2">
        <v>38950</v>
      </c>
      <c r="C43" t="s">
        <v>7</v>
      </c>
      <c r="D43" t="str">
        <f>"    81540.00"</f>
        <v xml:space="preserve">    81540.00</v>
      </c>
      <c r="E43" t="s">
        <v>25</v>
      </c>
      <c r="F43" t="s">
        <v>280</v>
      </c>
      <c r="G43" t="s">
        <v>284</v>
      </c>
    </row>
    <row r="44" spans="1:7" x14ac:dyDescent="0.25">
      <c r="A44" t="s">
        <v>74</v>
      </c>
      <c r="B44" s="2">
        <v>43304</v>
      </c>
      <c r="C44" t="s">
        <v>7</v>
      </c>
      <c r="D44" t="str">
        <f>"    62400.00"</f>
        <v xml:space="preserve">    62400.00</v>
      </c>
      <c r="E44" t="s">
        <v>75</v>
      </c>
      <c r="F44" t="s">
        <v>280</v>
      </c>
      <c r="G44" t="s">
        <v>278</v>
      </c>
    </row>
    <row r="45" spans="1:7" x14ac:dyDescent="0.25">
      <c r="A45" t="s">
        <v>76</v>
      </c>
      <c r="B45" s="2">
        <v>33680</v>
      </c>
      <c r="C45" t="s">
        <v>7</v>
      </c>
      <c r="D45" t="str">
        <f>"    78120.00"</f>
        <v xml:space="preserve">    78120.00</v>
      </c>
      <c r="E45" t="s">
        <v>77</v>
      </c>
      <c r="F45" t="s">
        <v>280</v>
      </c>
      <c r="G45" t="s">
        <v>284</v>
      </c>
    </row>
    <row r="46" spans="1:7" x14ac:dyDescent="0.25">
      <c r="A46" t="s">
        <v>78</v>
      </c>
      <c r="B46" s="2">
        <v>39342</v>
      </c>
      <c r="C46" t="s">
        <v>7</v>
      </c>
      <c r="D46" t="str">
        <f>"   153010.00"</f>
        <v xml:space="preserve">   153010.00</v>
      </c>
      <c r="E46" t="s">
        <v>290</v>
      </c>
      <c r="F46" t="s">
        <v>280</v>
      </c>
      <c r="G46" t="s">
        <v>278</v>
      </c>
    </row>
    <row r="47" spans="1:7" x14ac:dyDescent="0.25">
      <c r="A47" t="s">
        <v>79</v>
      </c>
      <c r="B47" s="2">
        <v>38131</v>
      </c>
      <c r="C47" t="s">
        <v>7</v>
      </c>
      <c r="D47" t="str">
        <f>"    78120.00"</f>
        <v xml:space="preserve">    78120.00</v>
      </c>
      <c r="E47" t="s">
        <v>30</v>
      </c>
      <c r="F47" t="s">
        <v>280</v>
      </c>
      <c r="G47" t="s">
        <v>285</v>
      </c>
    </row>
    <row r="48" spans="1:7" x14ac:dyDescent="0.25">
      <c r="A48" t="s">
        <v>80</v>
      </c>
      <c r="B48" s="2">
        <v>39531</v>
      </c>
      <c r="C48" t="s">
        <v>7</v>
      </c>
      <c r="D48" t="str">
        <f>"    83610.00"</f>
        <v xml:space="preserve">    83610.00</v>
      </c>
      <c r="E48" t="s">
        <v>81</v>
      </c>
      <c r="F48" t="s">
        <v>280</v>
      </c>
      <c r="G48" t="s">
        <v>285</v>
      </c>
    </row>
    <row r="49" spans="1:7" x14ac:dyDescent="0.25">
      <c r="A49" t="s">
        <v>82</v>
      </c>
      <c r="B49" s="2">
        <v>39020</v>
      </c>
      <c r="C49" t="s">
        <v>7</v>
      </c>
      <c r="D49" t="str">
        <f>"    76050.00"</f>
        <v xml:space="preserve">    76050.00</v>
      </c>
      <c r="E49" t="s">
        <v>70</v>
      </c>
      <c r="F49" t="s">
        <v>280</v>
      </c>
      <c r="G49" t="s">
        <v>284</v>
      </c>
    </row>
    <row r="50" spans="1:7" x14ac:dyDescent="0.25">
      <c r="A50" t="s">
        <v>83</v>
      </c>
      <c r="B50" s="2">
        <v>38054</v>
      </c>
      <c r="C50" t="s">
        <v>7</v>
      </c>
      <c r="D50" t="str">
        <f>"    73010.00"</f>
        <v xml:space="preserve">    73010.00</v>
      </c>
      <c r="E50" t="s">
        <v>43</v>
      </c>
      <c r="F50" t="s">
        <v>277</v>
      </c>
      <c r="G50" t="s">
        <v>279</v>
      </c>
    </row>
    <row r="51" spans="1:7" x14ac:dyDescent="0.25">
      <c r="A51" t="s">
        <v>84</v>
      </c>
      <c r="B51" s="2">
        <v>38636</v>
      </c>
      <c r="C51" t="s">
        <v>7</v>
      </c>
      <c r="D51" t="str">
        <f>"    81460.00"</f>
        <v xml:space="preserve">    81460.00</v>
      </c>
      <c r="E51" t="s">
        <v>59</v>
      </c>
      <c r="F51" t="s">
        <v>280</v>
      </c>
      <c r="G51" t="s">
        <v>285</v>
      </c>
    </row>
    <row r="52" spans="1:7" x14ac:dyDescent="0.25">
      <c r="A52" t="s">
        <v>85</v>
      </c>
      <c r="B52" s="2">
        <v>35660</v>
      </c>
      <c r="C52" t="s">
        <v>7</v>
      </c>
      <c r="D52" t="str">
        <f>"    99860.00"</f>
        <v xml:space="preserve">    99860.00</v>
      </c>
      <c r="E52" t="s">
        <v>86</v>
      </c>
      <c r="F52" t="s">
        <v>280</v>
      </c>
      <c r="G52" t="s">
        <v>281</v>
      </c>
    </row>
    <row r="53" spans="1:7" x14ac:dyDescent="0.25">
      <c r="A53" t="s">
        <v>87</v>
      </c>
      <c r="B53" s="2">
        <v>42233</v>
      </c>
      <c r="C53" t="s">
        <v>7</v>
      </c>
      <c r="D53" t="str">
        <f>"    49640.00"</f>
        <v xml:space="preserve">    49640.00</v>
      </c>
      <c r="E53" t="s">
        <v>28</v>
      </c>
      <c r="F53" t="s">
        <v>280</v>
      </c>
      <c r="G53" t="s">
        <v>284</v>
      </c>
    </row>
    <row r="54" spans="1:7" x14ac:dyDescent="0.25">
      <c r="A54" t="s">
        <v>88</v>
      </c>
      <c r="B54" s="2">
        <v>35044</v>
      </c>
      <c r="C54" t="s">
        <v>7</v>
      </c>
      <c r="D54" t="str">
        <f>"    90850.00"</f>
        <v xml:space="preserve">    90850.00</v>
      </c>
      <c r="E54" t="s">
        <v>89</v>
      </c>
      <c r="F54" t="s">
        <v>280</v>
      </c>
      <c r="G54" t="s">
        <v>281</v>
      </c>
    </row>
    <row r="55" spans="1:7" x14ac:dyDescent="0.25">
      <c r="A55" t="s">
        <v>90</v>
      </c>
      <c r="B55" s="2">
        <v>33693</v>
      </c>
      <c r="C55" t="s">
        <v>7</v>
      </c>
      <c r="D55" t="str">
        <f>"    83610.00"</f>
        <v xml:space="preserve">    83610.00</v>
      </c>
      <c r="E55" t="s">
        <v>25</v>
      </c>
      <c r="F55" t="s">
        <v>280</v>
      </c>
      <c r="G55" t="s">
        <v>284</v>
      </c>
    </row>
    <row r="56" spans="1:7" x14ac:dyDescent="0.25">
      <c r="A56" t="s">
        <v>91</v>
      </c>
      <c r="B56" s="2">
        <v>39657</v>
      </c>
      <c r="C56" t="s">
        <v>7</v>
      </c>
      <c r="D56" t="str">
        <f>"    60590.00"</f>
        <v xml:space="preserve">    60590.00</v>
      </c>
      <c r="E56" t="s">
        <v>52</v>
      </c>
      <c r="F56" t="s">
        <v>280</v>
      </c>
      <c r="G56" t="s">
        <v>285</v>
      </c>
    </row>
    <row r="57" spans="1:7" x14ac:dyDescent="0.25">
      <c r="A57" t="s">
        <v>92</v>
      </c>
      <c r="B57" s="2">
        <v>39693</v>
      </c>
      <c r="C57" t="s">
        <v>7</v>
      </c>
      <c r="D57" t="str">
        <f>"    73010.00"</f>
        <v xml:space="preserve">    73010.00</v>
      </c>
      <c r="E57" t="s">
        <v>15</v>
      </c>
      <c r="F57" t="s">
        <v>280</v>
      </c>
      <c r="G57" t="s">
        <v>282</v>
      </c>
    </row>
    <row r="58" spans="1:7" x14ac:dyDescent="0.25">
      <c r="A58" t="s">
        <v>93</v>
      </c>
      <c r="B58" s="2">
        <v>33077</v>
      </c>
      <c r="C58" t="s">
        <v>7</v>
      </c>
      <c r="D58" t="str">
        <f>"    83610.00"</f>
        <v xml:space="preserve">    83610.00</v>
      </c>
      <c r="E58" t="s">
        <v>59</v>
      </c>
      <c r="F58" t="s">
        <v>280</v>
      </c>
      <c r="G58" t="s">
        <v>285</v>
      </c>
    </row>
    <row r="59" spans="1:7" x14ac:dyDescent="0.25">
      <c r="A59" t="s">
        <v>94</v>
      </c>
      <c r="B59" s="2">
        <v>40469</v>
      </c>
      <c r="C59" t="s">
        <v>7</v>
      </c>
      <c r="D59" t="str">
        <f>"    77090.00"</f>
        <v xml:space="preserve">    77090.00</v>
      </c>
      <c r="E59" t="s">
        <v>25</v>
      </c>
      <c r="F59" t="s">
        <v>280</v>
      </c>
      <c r="G59" t="s">
        <v>284</v>
      </c>
    </row>
    <row r="60" spans="1:7" x14ac:dyDescent="0.25">
      <c r="A60" t="s">
        <v>95</v>
      </c>
      <c r="B60" s="2">
        <v>43171</v>
      </c>
      <c r="C60" t="s">
        <v>7</v>
      </c>
      <c r="D60" t="str">
        <f>"    34670.00"</f>
        <v xml:space="preserve">    34670.00</v>
      </c>
      <c r="E60" t="s">
        <v>17</v>
      </c>
      <c r="F60" t="s">
        <v>277</v>
      </c>
      <c r="G60" t="s">
        <v>278</v>
      </c>
    </row>
    <row r="61" spans="1:7" x14ac:dyDescent="0.25">
      <c r="A61" t="s">
        <v>96</v>
      </c>
      <c r="B61" s="2">
        <v>33210</v>
      </c>
      <c r="C61" t="s">
        <v>7</v>
      </c>
      <c r="D61" t="str">
        <f>"    73010.00"</f>
        <v xml:space="preserve">    73010.00</v>
      </c>
      <c r="E61" t="s">
        <v>15</v>
      </c>
      <c r="F61" t="s">
        <v>280</v>
      </c>
      <c r="G61" t="s">
        <v>282</v>
      </c>
    </row>
    <row r="62" spans="1:7" x14ac:dyDescent="0.25">
      <c r="A62" t="s">
        <v>97</v>
      </c>
      <c r="B62" s="2">
        <v>34078</v>
      </c>
      <c r="C62" t="s">
        <v>7</v>
      </c>
      <c r="D62" t="str">
        <f>"    63780.00"</f>
        <v xml:space="preserve">    63780.00</v>
      </c>
      <c r="E62" t="s">
        <v>52</v>
      </c>
      <c r="F62" t="s">
        <v>280</v>
      </c>
      <c r="G62" t="s">
        <v>285</v>
      </c>
    </row>
    <row r="63" spans="1:7" x14ac:dyDescent="0.25">
      <c r="A63" t="s">
        <v>98</v>
      </c>
      <c r="B63" s="2">
        <v>42933</v>
      </c>
      <c r="C63" t="s">
        <v>7</v>
      </c>
      <c r="D63" t="str">
        <f>"    43730.00"</f>
        <v xml:space="preserve">    43730.00</v>
      </c>
      <c r="E63" t="s">
        <v>39</v>
      </c>
      <c r="F63" t="s">
        <v>280</v>
      </c>
      <c r="G63" t="s">
        <v>284</v>
      </c>
    </row>
    <row r="64" spans="1:7" x14ac:dyDescent="0.25">
      <c r="A64" t="s">
        <v>99</v>
      </c>
      <c r="B64" s="2">
        <v>39839</v>
      </c>
      <c r="C64" t="s">
        <v>7</v>
      </c>
      <c r="D64" t="str">
        <f>"    78130.00"</f>
        <v xml:space="preserve">    78130.00</v>
      </c>
      <c r="E64" t="s">
        <v>35</v>
      </c>
      <c r="F64" t="s">
        <v>280</v>
      </c>
      <c r="G64" t="s">
        <v>282</v>
      </c>
    </row>
    <row r="65" spans="1:7" x14ac:dyDescent="0.25">
      <c r="A65" t="s">
        <v>100</v>
      </c>
      <c r="B65" s="2">
        <v>38117</v>
      </c>
      <c r="C65" t="s">
        <v>7</v>
      </c>
      <c r="D65" t="str">
        <f>"    78120.00"</f>
        <v xml:space="preserve">    78120.00</v>
      </c>
      <c r="E65" t="s">
        <v>30</v>
      </c>
      <c r="F65" t="s">
        <v>280</v>
      </c>
      <c r="G65" t="s">
        <v>285</v>
      </c>
    </row>
    <row r="66" spans="1:7" x14ac:dyDescent="0.25">
      <c r="A66" t="s">
        <v>101</v>
      </c>
      <c r="B66" s="2">
        <v>33665</v>
      </c>
      <c r="C66" t="s">
        <v>7</v>
      </c>
      <c r="D66" t="str">
        <f>"   127790.00"</f>
        <v xml:space="preserve">   127790.00</v>
      </c>
      <c r="E66" t="s">
        <v>102</v>
      </c>
      <c r="F66" t="s">
        <v>280</v>
      </c>
      <c r="G66" t="s">
        <v>284</v>
      </c>
    </row>
    <row r="67" spans="1:7" x14ac:dyDescent="0.25">
      <c r="A67" t="s">
        <v>103</v>
      </c>
      <c r="B67" s="2">
        <v>38817</v>
      </c>
      <c r="C67" t="s">
        <v>7</v>
      </c>
      <c r="D67" t="str">
        <f>"    73010.00"</f>
        <v xml:space="preserve">    73010.00</v>
      </c>
      <c r="E67" t="s">
        <v>8</v>
      </c>
      <c r="F67" t="s">
        <v>277</v>
      </c>
      <c r="G67" t="s">
        <v>278</v>
      </c>
    </row>
    <row r="68" spans="1:7" x14ac:dyDescent="0.25">
      <c r="A68" t="s">
        <v>104</v>
      </c>
      <c r="B68" s="2">
        <v>36536</v>
      </c>
      <c r="C68" t="s">
        <v>7</v>
      </c>
      <c r="D68" t="str">
        <f>"   115660.00"</f>
        <v xml:space="preserve">   115660.00</v>
      </c>
      <c r="E68" t="s">
        <v>105</v>
      </c>
      <c r="F68" t="s">
        <v>280</v>
      </c>
      <c r="G68" t="s">
        <v>281</v>
      </c>
    </row>
    <row r="69" spans="1:7" x14ac:dyDescent="0.25">
      <c r="A69" t="s">
        <v>106</v>
      </c>
      <c r="B69" s="2">
        <v>31544</v>
      </c>
      <c r="C69" t="s">
        <v>7</v>
      </c>
      <c r="D69" t="str">
        <f>"   237600.00"</f>
        <v xml:space="preserve">   237600.00</v>
      </c>
      <c r="E69" t="s">
        <v>107</v>
      </c>
      <c r="F69" t="s">
        <v>280</v>
      </c>
      <c r="G69" t="s">
        <v>286</v>
      </c>
    </row>
    <row r="70" spans="1:7" x14ac:dyDescent="0.25">
      <c r="A70" t="s">
        <v>108</v>
      </c>
      <c r="B70" s="2">
        <v>34456</v>
      </c>
      <c r="C70" t="s">
        <v>7</v>
      </c>
      <c r="D70" t="str">
        <f>"    89460.00"</f>
        <v xml:space="preserve">    89460.00</v>
      </c>
      <c r="E70" t="s">
        <v>291</v>
      </c>
      <c r="F70" t="s">
        <v>280</v>
      </c>
      <c r="G70" t="s">
        <v>281</v>
      </c>
    </row>
    <row r="71" spans="1:7" x14ac:dyDescent="0.25">
      <c r="A71" t="s">
        <v>109</v>
      </c>
      <c r="B71" s="2">
        <v>39699</v>
      </c>
      <c r="C71" t="s">
        <v>7</v>
      </c>
      <c r="D71" t="str">
        <f>"    71270.00"</f>
        <v xml:space="preserve">    71270.00</v>
      </c>
      <c r="E71" t="s">
        <v>67</v>
      </c>
      <c r="F71" t="s">
        <v>280</v>
      </c>
      <c r="G71" t="s">
        <v>283</v>
      </c>
    </row>
    <row r="72" spans="1:7" x14ac:dyDescent="0.25">
      <c r="A72" t="s">
        <v>110</v>
      </c>
      <c r="B72" s="2">
        <v>42548</v>
      </c>
      <c r="C72" t="s">
        <v>7</v>
      </c>
      <c r="D72" t="str">
        <f>"    40530.00"</f>
        <v xml:space="preserve">    40530.00</v>
      </c>
      <c r="E72" t="s">
        <v>28</v>
      </c>
      <c r="F72" t="s">
        <v>280</v>
      </c>
      <c r="G72" t="s">
        <v>284</v>
      </c>
    </row>
    <row r="73" spans="1:7" x14ac:dyDescent="0.25">
      <c r="A73" t="s">
        <v>111</v>
      </c>
      <c r="B73" s="2">
        <v>43367</v>
      </c>
      <c r="C73" t="s">
        <v>7</v>
      </c>
      <c r="D73" t="str">
        <f>"    50000.00"</f>
        <v xml:space="preserve">    50000.00</v>
      </c>
      <c r="E73" t="s">
        <v>112</v>
      </c>
      <c r="F73" t="s">
        <v>280</v>
      </c>
      <c r="G73" t="s">
        <v>278</v>
      </c>
    </row>
    <row r="74" spans="1:7" x14ac:dyDescent="0.25">
      <c r="A74" t="s">
        <v>113</v>
      </c>
      <c r="B74" s="2">
        <v>42583</v>
      </c>
      <c r="C74" t="s">
        <v>7</v>
      </c>
      <c r="D74" t="str">
        <f>"    40040.00"</f>
        <v xml:space="preserve">    40040.00</v>
      </c>
      <c r="E74" t="s">
        <v>52</v>
      </c>
      <c r="F74" t="s">
        <v>280</v>
      </c>
      <c r="G74" t="s">
        <v>285</v>
      </c>
    </row>
    <row r="75" spans="1:7" x14ac:dyDescent="0.25">
      <c r="A75" t="s">
        <v>114</v>
      </c>
      <c r="B75" s="2">
        <v>42163</v>
      </c>
      <c r="C75" t="s">
        <v>7</v>
      </c>
      <c r="D75" t="str">
        <f>"    46910.00"</f>
        <v xml:space="preserve">    46910.00</v>
      </c>
      <c r="E75" t="s">
        <v>43</v>
      </c>
      <c r="F75" t="s">
        <v>277</v>
      </c>
      <c r="G75" t="s">
        <v>279</v>
      </c>
    </row>
    <row r="76" spans="1:7" x14ac:dyDescent="0.25">
      <c r="A76" t="s">
        <v>115</v>
      </c>
      <c r="B76" s="2">
        <v>41645</v>
      </c>
      <c r="C76" t="s">
        <v>7</v>
      </c>
      <c r="D76" t="str">
        <f>"    54120.00"</f>
        <v xml:space="preserve">    54120.00</v>
      </c>
      <c r="E76" t="s">
        <v>116</v>
      </c>
      <c r="F76" t="s">
        <v>280</v>
      </c>
      <c r="G76" t="s">
        <v>285</v>
      </c>
    </row>
    <row r="77" spans="1:7" x14ac:dyDescent="0.25">
      <c r="A77" t="s">
        <v>117</v>
      </c>
      <c r="B77" s="2">
        <v>30942</v>
      </c>
      <c r="C77" t="s">
        <v>7</v>
      </c>
      <c r="D77" t="str">
        <f>"    87390.00"</f>
        <v xml:space="preserve">    87390.00</v>
      </c>
      <c r="E77" t="s">
        <v>118</v>
      </c>
      <c r="F77" t="s">
        <v>280</v>
      </c>
      <c r="G77" t="s">
        <v>285</v>
      </c>
    </row>
    <row r="78" spans="1:7" x14ac:dyDescent="0.25">
      <c r="A78" t="s">
        <v>119</v>
      </c>
      <c r="B78" s="2">
        <v>34778</v>
      </c>
      <c r="C78" t="s">
        <v>7</v>
      </c>
      <c r="D78" t="str">
        <f>"   102580.00"</f>
        <v xml:space="preserve">   102580.00</v>
      </c>
      <c r="E78" t="s">
        <v>120</v>
      </c>
      <c r="F78" t="s">
        <v>280</v>
      </c>
      <c r="G78" t="s">
        <v>286</v>
      </c>
    </row>
    <row r="79" spans="1:7" x14ac:dyDescent="0.25">
      <c r="A79" t="s">
        <v>121</v>
      </c>
      <c r="B79" s="2">
        <v>43059</v>
      </c>
      <c r="C79" t="s">
        <v>7</v>
      </c>
      <c r="D79" t="str">
        <f>"    44190.00"</f>
        <v xml:space="preserve">    44190.00</v>
      </c>
      <c r="E79" t="s">
        <v>122</v>
      </c>
      <c r="F79" t="s">
        <v>280</v>
      </c>
      <c r="G79" t="s">
        <v>281</v>
      </c>
    </row>
    <row r="80" spans="1:7" x14ac:dyDescent="0.25">
      <c r="A80" t="s">
        <v>123</v>
      </c>
      <c r="B80" s="2">
        <v>43381</v>
      </c>
      <c r="C80" t="s">
        <v>7</v>
      </c>
      <c r="D80" t="str">
        <f>"   170000.00"</f>
        <v xml:space="preserve">   170000.00</v>
      </c>
      <c r="E80" t="s">
        <v>124</v>
      </c>
      <c r="F80" t="s">
        <v>280</v>
      </c>
      <c r="G80" t="s">
        <v>278</v>
      </c>
    </row>
    <row r="81" spans="1:7" x14ac:dyDescent="0.25">
      <c r="A81" t="s">
        <v>125</v>
      </c>
      <c r="B81" s="2">
        <v>42975</v>
      </c>
      <c r="C81" t="s">
        <v>7</v>
      </c>
      <c r="D81" t="str">
        <f>"    36120.00"</f>
        <v xml:space="preserve">    36120.00</v>
      </c>
      <c r="E81" t="s">
        <v>17</v>
      </c>
      <c r="F81" t="s">
        <v>277</v>
      </c>
      <c r="G81" t="s">
        <v>278</v>
      </c>
    </row>
    <row r="82" spans="1:7" x14ac:dyDescent="0.25">
      <c r="A82" t="s">
        <v>126</v>
      </c>
      <c r="B82" s="2">
        <v>42331</v>
      </c>
      <c r="C82" t="s">
        <v>7</v>
      </c>
      <c r="D82" t="str">
        <f>"    42830.00"</f>
        <v xml:space="preserve">    42830.00</v>
      </c>
      <c r="E82" t="s">
        <v>15</v>
      </c>
      <c r="F82" t="s">
        <v>280</v>
      </c>
      <c r="G82" t="s">
        <v>282</v>
      </c>
    </row>
    <row r="83" spans="1:7" x14ac:dyDescent="0.25">
      <c r="A83" t="s">
        <v>127</v>
      </c>
      <c r="B83" s="2">
        <v>38446</v>
      </c>
      <c r="C83" t="s">
        <v>7</v>
      </c>
      <c r="D83" t="str">
        <f>"    98530.00"</f>
        <v xml:space="preserve">    98530.00</v>
      </c>
      <c r="E83" t="s">
        <v>298</v>
      </c>
      <c r="F83" t="s">
        <v>280</v>
      </c>
      <c r="G83" t="s">
        <v>278</v>
      </c>
    </row>
    <row r="84" spans="1:7" x14ac:dyDescent="0.25">
      <c r="A84" t="s">
        <v>128</v>
      </c>
      <c r="B84" s="2">
        <v>43269</v>
      </c>
      <c r="C84" t="s">
        <v>7</v>
      </c>
      <c r="D84" t="str">
        <f>"    59510.00"</f>
        <v xml:space="preserve">    59510.00</v>
      </c>
      <c r="E84" t="s">
        <v>81</v>
      </c>
      <c r="F84" t="s">
        <v>280</v>
      </c>
      <c r="G84" t="s">
        <v>285</v>
      </c>
    </row>
    <row r="85" spans="1:7" x14ac:dyDescent="0.25">
      <c r="A85" t="s">
        <v>129</v>
      </c>
      <c r="B85" s="2">
        <v>43108</v>
      </c>
      <c r="C85" t="s">
        <v>7</v>
      </c>
      <c r="D85" t="str">
        <f>"    38160.00"</f>
        <v xml:space="preserve">    38160.00</v>
      </c>
      <c r="E85" t="s">
        <v>15</v>
      </c>
      <c r="F85" t="s">
        <v>280</v>
      </c>
      <c r="G85" t="s">
        <v>282</v>
      </c>
    </row>
    <row r="86" spans="1:7" x14ac:dyDescent="0.25">
      <c r="A86" t="s">
        <v>130</v>
      </c>
      <c r="B86" s="2">
        <v>33574</v>
      </c>
      <c r="C86" t="s">
        <v>7</v>
      </c>
      <c r="D86" t="str">
        <f>"   117520.00"</f>
        <v xml:space="preserve">   117520.00</v>
      </c>
      <c r="E86" t="s">
        <v>131</v>
      </c>
      <c r="F86" t="s">
        <v>277</v>
      </c>
      <c r="G86" t="s">
        <v>279</v>
      </c>
    </row>
    <row r="87" spans="1:7" x14ac:dyDescent="0.25">
      <c r="A87" t="s">
        <v>132</v>
      </c>
      <c r="B87" s="2">
        <v>36983</v>
      </c>
      <c r="C87" t="s">
        <v>7</v>
      </c>
      <c r="D87" t="str">
        <f>"    83610.00"</f>
        <v xml:space="preserve">    83610.00</v>
      </c>
      <c r="E87" t="s">
        <v>59</v>
      </c>
      <c r="F87" t="s">
        <v>280</v>
      </c>
      <c r="G87" t="s">
        <v>285</v>
      </c>
    </row>
    <row r="88" spans="1:7" x14ac:dyDescent="0.25">
      <c r="A88" t="s">
        <v>133</v>
      </c>
      <c r="B88" s="2">
        <v>40469</v>
      </c>
      <c r="C88" t="s">
        <v>7</v>
      </c>
      <c r="D88" t="str">
        <f>"    64650.00"</f>
        <v xml:space="preserve">    64650.00</v>
      </c>
      <c r="E88" t="s">
        <v>15</v>
      </c>
      <c r="F88" t="s">
        <v>280</v>
      </c>
      <c r="G88" t="s">
        <v>282</v>
      </c>
    </row>
    <row r="89" spans="1:7" x14ac:dyDescent="0.25">
      <c r="A89" t="s">
        <v>134</v>
      </c>
      <c r="B89" s="2">
        <v>41120</v>
      </c>
      <c r="C89" t="s">
        <v>7</v>
      </c>
      <c r="D89" t="str">
        <f>"    68790.00"</f>
        <v xml:space="preserve">    68790.00</v>
      </c>
      <c r="E89" t="s">
        <v>122</v>
      </c>
      <c r="F89" t="s">
        <v>280</v>
      </c>
      <c r="G89" t="s">
        <v>281</v>
      </c>
    </row>
    <row r="90" spans="1:7" x14ac:dyDescent="0.25">
      <c r="A90" t="s">
        <v>135</v>
      </c>
      <c r="B90" s="2">
        <v>41092</v>
      </c>
      <c r="C90" t="s">
        <v>7</v>
      </c>
      <c r="D90" t="str">
        <f>"    60370.00"</f>
        <v xml:space="preserve">    60370.00</v>
      </c>
      <c r="E90" t="s">
        <v>15</v>
      </c>
      <c r="F90" t="s">
        <v>280</v>
      </c>
      <c r="G90" t="s">
        <v>282</v>
      </c>
    </row>
    <row r="91" spans="1:7" x14ac:dyDescent="0.25">
      <c r="A91" t="s">
        <v>136</v>
      </c>
      <c r="B91" s="2">
        <v>39356</v>
      </c>
      <c r="C91" t="s">
        <v>7</v>
      </c>
      <c r="D91" t="str">
        <f>"    76050.00"</f>
        <v xml:space="preserve">    76050.00</v>
      </c>
      <c r="E91" t="s">
        <v>70</v>
      </c>
      <c r="F91" t="s">
        <v>280</v>
      </c>
      <c r="G91" t="s">
        <v>284</v>
      </c>
    </row>
    <row r="92" spans="1:7" x14ac:dyDescent="0.25">
      <c r="A92" t="s">
        <v>137</v>
      </c>
      <c r="B92" s="2">
        <v>42583</v>
      </c>
      <c r="C92" t="s">
        <v>7</v>
      </c>
      <c r="D92" t="str">
        <f>"    47860.00"</f>
        <v xml:space="preserve">    47860.00</v>
      </c>
      <c r="E92" t="s">
        <v>30</v>
      </c>
      <c r="F92" t="s">
        <v>280</v>
      </c>
      <c r="G92" t="s">
        <v>285</v>
      </c>
    </row>
    <row r="93" spans="1:7" x14ac:dyDescent="0.25">
      <c r="A93" t="s">
        <v>138</v>
      </c>
      <c r="B93" s="2">
        <v>43353</v>
      </c>
      <c r="C93" t="s">
        <v>7</v>
      </c>
      <c r="D93" t="str">
        <f>"    32000.00"</f>
        <v xml:space="preserve">    32000.00</v>
      </c>
      <c r="E93" t="s">
        <v>10</v>
      </c>
      <c r="F93" t="s">
        <v>280</v>
      </c>
      <c r="G93" t="s">
        <v>285</v>
      </c>
    </row>
    <row r="94" spans="1:7" x14ac:dyDescent="0.25">
      <c r="A94" t="s">
        <v>139</v>
      </c>
      <c r="B94" s="2">
        <v>33605</v>
      </c>
      <c r="C94" t="s">
        <v>7</v>
      </c>
      <c r="D94" t="str">
        <f>"    87230.00"</f>
        <v xml:space="preserve">    87230.00</v>
      </c>
      <c r="E94" t="s">
        <v>140</v>
      </c>
      <c r="F94" t="s">
        <v>277</v>
      </c>
      <c r="G94" t="s">
        <v>279</v>
      </c>
    </row>
    <row r="95" spans="1:7" x14ac:dyDescent="0.25">
      <c r="A95" t="s">
        <v>141</v>
      </c>
      <c r="B95" s="2">
        <v>39251</v>
      </c>
      <c r="C95" t="s">
        <v>7</v>
      </c>
      <c r="D95" t="str">
        <f>"    73010.00"</f>
        <v xml:space="preserve">    73010.00</v>
      </c>
      <c r="E95" t="s">
        <v>15</v>
      </c>
      <c r="F95" t="s">
        <v>280</v>
      </c>
      <c r="G95" t="s">
        <v>282</v>
      </c>
    </row>
    <row r="96" spans="1:7" x14ac:dyDescent="0.25">
      <c r="A96" t="s">
        <v>142</v>
      </c>
      <c r="B96" s="2">
        <v>42290</v>
      </c>
      <c r="C96" t="s">
        <v>7</v>
      </c>
      <c r="D96" t="str">
        <f>"    45950.00"</f>
        <v xml:space="preserve">    45950.00</v>
      </c>
      <c r="E96" t="s">
        <v>28</v>
      </c>
      <c r="F96" t="s">
        <v>280</v>
      </c>
      <c r="G96" t="s">
        <v>284</v>
      </c>
    </row>
    <row r="97" spans="1:7" x14ac:dyDescent="0.25">
      <c r="A97" t="s">
        <v>143</v>
      </c>
      <c r="B97" s="2">
        <v>32455</v>
      </c>
      <c r="C97" t="s">
        <v>7</v>
      </c>
      <c r="D97" t="str">
        <f>"    73010.00"</f>
        <v xml:space="preserve">    73010.00</v>
      </c>
      <c r="E97" t="s">
        <v>15</v>
      </c>
      <c r="F97" t="s">
        <v>280</v>
      </c>
      <c r="G97" t="s">
        <v>282</v>
      </c>
    </row>
    <row r="98" spans="1:7" x14ac:dyDescent="0.25">
      <c r="A98" t="s">
        <v>144</v>
      </c>
      <c r="B98" s="2">
        <v>39699</v>
      </c>
      <c r="C98" t="s">
        <v>7</v>
      </c>
      <c r="D98" t="str">
        <f>"    70410.00"</f>
        <v xml:space="preserve">    70410.00</v>
      </c>
      <c r="E98" t="s">
        <v>15</v>
      </c>
      <c r="F98" t="s">
        <v>280</v>
      </c>
      <c r="G98" t="s">
        <v>282</v>
      </c>
    </row>
    <row r="99" spans="1:7" x14ac:dyDescent="0.25">
      <c r="A99" t="s">
        <v>145</v>
      </c>
      <c r="B99" s="2">
        <v>42492</v>
      </c>
      <c r="C99" t="s">
        <v>7</v>
      </c>
      <c r="D99" t="str">
        <f>"   139420.00"</f>
        <v xml:space="preserve">   139420.00</v>
      </c>
      <c r="E99" t="s">
        <v>146</v>
      </c>
      <c r="F99" t="s">
        <v>280</v>
      </c>
      <c r="G99" t="s">
        <v>286</v>
      </c>
    </row>
    <row r="100" spans="1:7" x14ac:dyDescent="0.25">
      <c r="A100" t="s">
        <v>147</v>
      </c>
      <c r="B100" s="2">
        <v>38943</v>
      </c>
      <c r="C100" t="s">
        <v>7</v>
      </c>
      <c r="D100" t="str">
        <f>"    73010.00"</f>
        <v xml:space="preserve">    73010.00</v>
      </c>
      <c r="E100" t="s">
        <v>43</v>
      </c>
      <c r="F100" t="s">
        <v>277</v>
      </c>
      <c r="G100" t="s">
        <v>279</v>
      </c>
    </row>
    <row r="101" spans="1:7" x14ac:dyDescent="0.25">
      <c r="A101" t="s">
        <v>148</v>
      </c>
      <c r="B101" s="2">
        <v>33674</v>
      </c>
      <c r="C101" t="s">
        <v>7</v>
      </c>
      <c r="D101" t="str">
        <f>"    73010.00"</f>
        <v xml:space="preserve">    73010.00</v>
      </c>
      <c r="E101" t="s">
        <v>67</v>
      </c>
      <c r="F101" t="s">
        <v>280</v>
      </c>
      <c r="G101" t="s">
        <v>283</v>
      </c>
    </row>
    <row r="102" spans="1:7" x14ac:dyDescent="0.25">
      <c r="A102" t="s">
        <v>149</v>
      </c>
      <c r="B102" s="2">
        <v>41926</v>
      </c>
      <c r="C102" t="s">
        <v>7</v>
      </c>
      <c r="D102" t="str">
        <f>"    73400.00"</f>
        <v xml:space="preserve">    73400.00</v>
      </c>
      <c r="E102" t="s">
        <v>81</v>
      </c>
      <c r="F102" t="s">
        <v>280</v>
      </c>
      <c r="G102" t="s">
        <v>285</v>
      </c>
    </row>
    <row r="103" spans="1:7" x14ac:dyDescent="0.25">
      <c r="A103" t="s">
        <v>150</v>
      </c>
      <c r="B103" s="2">
        <v>39699</v>
      </c>
      <c r="C103" t="s">
        <v>7</v>
      </c>
      <c r="D103" t="str">
        <f>"    68310.00"</f>
        <v xml:space="preserve">    68310.00</v>
      </c>
      <c r="E103" t="s">
        <v>15</v>
      </c>
      <c r="F103" t="s">
        <v>280</v>
      </c>
      <c r="G103" t="s">
        <v>282</v>
      </c>
    </row>
    <row r="104" spans="1:7" x14ac:dyDescent="0.25">
      <c r="A104" t="s">
        <v>151</v>
      </c>
      <c r="B104" s="2">
        <v>41499</v>
      </c>
      <c r="C104" t="s">
        <v>7</v>
      </c>
      <c r="D104" t="str">
        <f>"    32000.00"</f>
        <v xml:space="preserve">    32000.00</v>
      </c>
      <c r="E104" t="s">
        <v>10</v>
      </c>
      <c r="F104" t="s">
        <v>280</v>
      </c>
      <c r="G104" t="s">
        <v>285</v>
      </c>
    </row>
    <row r="105" spans="1:7" x14ac:dyDescent="0.25">
      <c r="A105" t="s">
        <v>152</v>
      </c>
      <c r="B105" s="2">
        <v>41099</v>
      </c>
      <c r="C105" t="s">
        <v>7</v>
      </c>
      <c r="D105" t="str">
        <f>"    75520.00"</f>
        <v xml:space="preserve">    75520.00</v>
      </c>
      <c r="E105" t="s">
        <v>20</v>
      </c>
      <c r="F105" t="s">
        <v>280</v>
      </c>
      <c r="G105" t="s">
        <v>281</v>
      </c>
    </row>
    <row r="106" spans="1:7" x14ac:dyDescent="0.25">
      <c r="A106" t="s">
        <v>153</v>
      </c>
      <c r="B106" s="2">
        <v>33567</v>
      </c>
      <c r="C106" t="s">
        <v>7</v>
      </c>
      <c r="D106" t="str">
        <f>"    95200.00"</f>
        <v xml:space="preserve">    95200.00</v>
      </c>
      <c r="E106" t="s">
        <v>154</v>
      </c>
      <c r="F106" t="s">
        <v>280</v>
      </c>
      <c r="G106" t="s">
        <v>282</v>
      </c>
    </row>
    <row r="107" spans="1:7" x14ac:dyDescent="0.25">
      <c r="A107" t="s">
        <v>155</v>
      </c>
      <c r="B107" s="2">
        <v>42303</v>
      </c>
      <c r="C107" t="s">
        <v>7</v>
      </c>
      <c r="D107" t="str">
        <f>"   100890.00"</f>
        <v xml:space="preserve">   100890.00</v>
      </c>
      <c r="E107" t="s">
        <v>156</v>
      </c>
      <c r="F107" t="s">
        <v>280</v>
      </c>
      <c r="G107" t="s">
        <v>286</v>
      </c>
    </row>
    <row r="108" spans="1:7" x14ac:dyDescent="0.25">
      <c r="A108" t="s">
        <v>157</v>
      </c>
      <c r="B108" s="2">
        <v>33896</v>
      </c>
      <c r="C108" t="s">
        <v>7</v>
      </c>
      <c r="D108" t="str">
        <f>"   105290.00"</f>
        <v xml:space="preserve">   105290.00</v>
      </c>
      <c r="E108" t="s">
        <v>158</v>
      </c>
      <c r="F108" t="s">
        <v>280</v>
      </c>
      <c r="G108" t="s">
        <v>282</v>
      </c>
    </row>
    <row r="109" spans="1:7" x14ac:dyDescent="0.25">
      <c r="A109" t="s">
        <v>159</v>
      </c>
      <c r="B109" s="2">
        <v>39699</v>
      </c>
      <c r="C109" t="s">
        <v>7</v>
      </c>
      <c r="D109" t="str">
        <f>"    70060.00"</f>
        <v xml:space="preserve">    70060.00</v>
      </c>
      <c r="E109" t="s">
        <v>67</v>
      </c>
      <c r="F109" t="s">
        <v>280</v>
      </c>
      <c r="G109" t="s">
        <v>283</v>
      </c>
    </row>
    <row r="110" spans="1:7" x14ac:dyDescent="0.25">
      <c r="A110" t="s">
        <v>160</v>
      </c>
      <c r="B110" s="2">
        <v>33721</v>
      </c>
      <c r="C110" t="s">
        <v>7</v>
      </c>
      <c r="D110" t="str">
        <f>"    76110.00"</f>
        <v xml:space="preserve">    76110.00</v>
      </c>
      <c r="E110" t="s">
        <v>161</v>
      </c>
      <c r="F110" t="s">
        <v>280</v>
      </c>
      <c r="G110" t="s">
        <v>282</v>
      </c>
    </row>
    <row r="111" spans="1:7" x14ac:dyDescent="0.25">
      <c r="A111" t="s">
        <v>162</v>
      </c>
      <c r="B111" s="2">
        <v>38110</v>
      </c>
      <c r="C111" t="s">
        <v>7</v>
      </c>
      <c r="D111" t="str">
        <f>"    83610.00"</f>
        <v xml:space="preserve">    83610.00</v>
      </c>
      <c r="E111" t="s">
        <v>59</v>
      </c>
      <c r="F111" t="s">
        <v>280</v>
      </c>
      <c r="G111" t="s">
        <v>285</v>
      </c>
    </row>
    <row r="112" spans="1:7" x14ac:dyDescent="0.25">
      <c r="A112" t="s">
        <v>163</v>
      </c>
      <c r="B112" s="2">
        <v>42639</v>
      </c>
      <c r="C112" t="s">
        <v>7</v>
      </c>
      <c r="D112" t="str">
        <f>"    38860.00"</f>
        <v xml:space="preserve">    38860.00</v>
      </c>
      <c r="E112" t="s">
        <v>15</v>
      </c>
      <c r="F112" t="s">
        <v>280</v>
      </c>
      <c r="G112" t="s">
        <v>282</v>
      </c>
    </row>
    <row r="113" spans="1:7" x14ac:dyDescent="0.25">
      <c r="A113" t="s">
        <v>164</v>
      </c>
      <c r="B113" s="2">
        <v>41933</v>
      </c>
      <c r="C113" t="s">
        <v>7</v>
      </c>
      <c r="D113" t="str">
        <f>"    47590.00"</f>
        <v xml:space="preserve">    47590.00</v>
      </c>
      <c r="E113" t="s">
        <v>67</v>
      </c>
      <c r="F113" t="s">
        <v>280</v>
      </c>
      <c r="G113" t="s">
        <v>283</v>
      </c>
    </row>
    <row r="114" spans="1:7" x14ac:dyDescent="0.25">
      <c r="A114" t="s">
        <v>165</v>
      </c>
      <c r="B114" s="2">
        <v>37550</v>
      </c>
      <c r="C114" t="s">
        <v>7</v>
      </c>
      <c r="D114" t="str">
        <f>"   117520.00"</f>
        <v xml:space="preserve">   117520.00</v>
      </c>
      <c r="E114" t="s">
        <v>166</v>
      </c>
      <c r="F114" t="s">
        <v>280</v>
      </c>
      <c r="G114" t="s">
        <v>285</v>
      </c>
    </row>
    <row r="115" spans="1:7" x14ac:dyDescent="0.25">
      <c r="A115" t="s">
        <v>167</v>
      </c>
      <c r="B115" s="2">
        <v>32069</v>
      </c>
      <c r="C115" t="s">
        <v>7</v>
      </c>
      <c r="D115" t="str">
        <f>"   153010.00"</f>
        <v xml:space="preserve">   153010.00</v>
      </c>
      <c r="E115" t="s">
        <v>168</v>
      </c>
      <c r="F115" t="s">
        <v>277</v>
      </c>
      <c r="G115" t="s">
        <v>278</v>
      </c>
    </row>
    <row r="116" spans="1:7" x14ac:dyDescent="0.25">
      <c r="A116" t="s">
        <v>169</v>
      </c>
      <c r="B116" s="2">
        <v>37746</v>
      </c>
      <c r="C116" t="s">
        <v>7</v>
      </c>
      <c r="D116" t="str">
        <f>"    82570.00"</f>
        <v xml:space="preserve">    82570.00</v>
      </c>
      <c r="E116" t="s">
        <v>35</v>
      </c>
      <c r="F116" t="s">
        <v>280</v>
      </c>
      <c r="G116" t="s">
        <v>282</v>
      </c>
    </row>
    <row r="117" spans="1:7" x14ac:dyDescent="0.25">
      <c r="A117" t="s">
        <v>170</v>
      </c>
      <c r="B117" s="2">
        <v>41575</v>
      </c>
      <c r="C117" t="s">
        <v>7</v>
      </c>
      <c r="D117" t="str">
        <f>"   121660.00"</f>
        <v xml:space="preserve">   121660.00</v>
      </c>
      <c r="E117" t="s">
        <v>295</v>
      </c>
      <c r="F117" t="s">
        <v>280</v>
      </c>
      <c r="G117" t="s">
        <v>278</v>
      </c>
    </row>
    <row r="118" spans="1:7" x14ac:dyDescent="0.25">
      <c r="A118" t="s">
        <v>171</v>
      </c>
      <c r="B118" s="2">
        <v>31943</v>
      </c>
      <c r="C118" t="s">
        <v>7</v>
      </c>
      <c r="D118" t="str">
        <f>"    97500.00"</f>
        <v xml:space="preserve">    97500.00</v>
      </c>
      <c r="E118" t="s">
        <v>172</v>
      </c>
      <c r="F118" t="s">
        <v>280</v>
      </c>
      <c r="G118" t="s">
        <v>281</v>
      </c>
    </row>
    <row r="119" spans="1:7" x14ac:dyDescent="0.25">
      <c r="A119" t="s">
        <v>173</v>
      </c>
      <c r="B119" s="2">
        <v>33718</v>
      </c>
      <c r="C119" t="s">
        <v>7</v>
      </c>
      <c r="D119" t="str">
        <f>"    73010.00"</f>
        <v xml:space="preserve">    73010.00</v>
      </c>
      <c r="E119" t="s">
        <v>28</v>
      </c>
      <c r="F119" t="s">
        <v>280</v>
      </c>
      <c r="G119" t="s">
        <v>284</v>
      </c>
    </row>
    <row r="120" spans="1:7" x14ac:dyDescent="0.25">
      <c r="A120" t="s">
        <v>174</v>
      </c>
      <c r="B120" s="2">
        <v>38593</v>
      </c>
      <c r="C120" t="s">
        <v>7</v>
      </c>
      <c r="D120" t="str">
        <f>"    63780.00"</f>
        <v xml:space="preserve">    63780.00</v>
      </c>
      <c r="E120" t="s">
        <v>32</v>
      </c>
      <c r="F120" t="s">
        <v>280</v>
      </c>
      <c r="G120" t="s">
        <v>278</v>
      </c>
    </row>
    <row r="121" spans="1:7" x14ac:dyDescent="0.25">
      <c r="A121" t="s">
        <v>175</v>
      </c>
      <c r="B121" s="2">
        <v>42604</v>
      </c>
      <c r="C121" t="s">
        <v>7</v>
      </c>
      <c r="D121" t="str">
        <f>"   151350.00"</f>
        <v xml:space="preserve">   151350.00</v>
      </c>
      <c r="E121" t="s">
        <v>176</v>
      </c>
      <c r="F121" t="s">
        <v>280</v>
      </c>
      <c r="G121" t="s">
        <v>278</v>
      </c>
    </row>
    <row r="122" spans="1:7" x14ac:dyDescent="0.25">
      <c r="A122" t="s">
        <v>177</v>
      </c>
      <c r="B122" s="2">
        <v>38614</v>
      </c>
      <c r="C122" t="s">
        <v>7</v>
      </c>
      <c r="D122" t="str">
        <f>"    81540.00"</f>
        <v xml:space="preserve">    81540.00</v>
      </c>
      <c r="E122" t="s">
        <v>70</v>
      </c>
      <c r="F122" t="s">
        <v>280</v>
      </c>
      <c r="G122" t="s">
        <v>284</v>
      </c>
    </row>
    <row r="123" spans="1:7" x14ac:dyDescent="0.25">
      <c r="A123" t="s">
        <v>178</v>
      </c>
      <c r="B123" s="2">
        <v>43269</v>
      </c>
      <c r="C123" t="s">
        <v>7</v>
      </c>
      <c r="D123" t="str">
        <f>"    34670.00"</f>
        <v xml:space="preserve">    34670.00</v>
      </c>
      <c r="E123" t="s">
        <v>17</v>
      </c>
      <c r="F123" t="s">
        <v>280</v>
      </c>
      <c r="G123" t="s">
        <v>286</v>
      </c>
    </row>
    <row r="124" spans="1:7" x14ac:dyDescent="0.25">
      <c r="A124" t="s">
        <v>179</v>
      </c>
      <c r="B124" s="2">
        <v>34029</v>
      </c>
      <c r="C124" t="s">
        <v>7</v>
      </c>
      <c r="D124" t="str">
        <f>"    95720.00"</f>
        <v xml:space="preserve">    95720.00</v>
      </c>
      <c r="E124" t="s">
        <v>180</v>
      </c>
      <c r="F124" t="s">
        <v>277</v>
      </c>
      <c r="G124" t="s">
        <v>279</v>
      </c>
    </row>
    <row r="125" spans="1:7" x14ac:dyDescent="0.25">
      <c r="A125" t="s">
        <v>181</v>
      </c>
      <c r="B125" s="2">
        <v>37572</v>
      </c>
      <c r="C125" t="s">
        <v>7</v>
      </c>
      <c r="D125" t="str">
        <f>"    87230.00"</f>
        <v xml:space="preserve">    87230.00</v>
      </c>
      <c r="E125" t="s">
        <v>182</v>
      </c>
      <c r="F125" t="s">
        <v>277</v>
      </c>
      <c r="G125" t="s">
        <v>279</v>
      </c>
    </row>
    <row r="126" spans="1:7" x14ac:dyDescent="0.25">
      <c r="A126" t="s">
        <v>183</v>
      </c>
      <c r="B126" s="2">
        <v>33056</v>
      </c>
      <c r="C126" t="s">
        <v>7</v>
      </c>
      <c r="D126" t="str">
        <f>"   117520.00"</f>
        <v xml:space="preserve">   117520.00</v>
      </c>
      <c r="E126" t="s">
        <v>184</v>
      </c>
      <c r="F126" t="s">
        <v>280</v>
      </c>
      <c r="G126" t="s">
        <v>286</v>
      </c>
    </row>
    <row r="127" spans="1:7" x14ac:dyDescent="0.25">
      <c r="A127" t="s">
        <v>185</v>
      </c>
      <c r="B127" s="2">
        <v>40567</v>
      </c>
      <c r="C127" t="s">
        <v>7</v>
      </c>
      <c r="D127" t="str">
        <f>"    63780.00"</f>
        <v xml:space="preserve">    63780.00</v>
      </c>
      <c r="E127" t="s">
        <v>32</v>
      </c>
      <c r="F127" t="s">
        <v>280</v>
      </c>
      <c r="G127" t="s">
        <v>278</v>
      </c>
    </row>
    <row r="128" spans="1:7" x14ac:dyDescent="0.25">
      <c r="A128" t="s">
        <v>186</v>
      </c>
      <c r="B128" s="2">
        <v>35233</v>
      </c>
      <c r="C128" t="s">
        <v>7</v>
      </c>
      <c r="D128" t="str">
        <f>"    91330.00"</f>
        <v xml:space="preserve">    91330.00</v>
      </c>
      <c r="E128" t="s">
        <v>154</v>
      </c>
      <c r="F128" t="s">
        <v>280</v>
      </c>
      <c r="G128" t="s">
        <v>282</v>
      </c>
    </row>
    <row r="129" spans="1:7" x14ac:dyDescent="0.25">
      <c r="A129" t="s">
        <v>187</v>
      </c>
      <c r="B129" s="2">
        <v>40269</v>
      </c>
      <c r="C129" t="s">
        <v>7</v>
      </c>
      <c r="D129" t="str">
        <f>"    75080.00"</f>
        <v xml:space="preserve">    75080.00</v>
      </c>
      <c r="E129" t="s">
        <v>188</v>
      </c>
      <c r="F129" t="s">
        <v>277</v>
      </c>
      <c r="G129" t="s">
        <v>279</v>
      </c>
    </row>
    <row r="130" spans="1:7" x14ac:dyDescent="0.25">
      <c r="A130" t="s">
        <v>189</v>
      </c>
      <c r="B130" s="2">
        <v>42548</v>
      </c>
      <c r="C130" t="s">
        <v>7</v>
      </c>
      <c r="D130" t="str">
        <f>"    41050.00"</f>
        <v xml:space="preserve">    41050.00</v>
      </c>
      <c r="E130" t="s">
        <v>190</v>
      </c>
      <c r="F130" t="s">
        <v>280</v>
      </c>
      <c r="G130" t="s">
        <v>285</v>
      </c>
    </row>
    <row r="131" spans="1:7" x14ac:dyDescent="0.25">
      <c r="A131" t="s">
        <v>191</v>
      </c>
      <c r="B131" s="2">
        <v>39412</v>
      </c>
      <c r="C131" t="s">
        <v>7</v>
      </c>
      <c r="D131" t="str">
        <f>"    78120.00"</f>
        <v xml:space="preserve">    78120.00</v>
      </c>
      <c r="E131" t="s">
        <v>20</v>
      </c>
      <c r="F131" t="s">
        <v>280</v>
      </c>
      <c r="G131" t="s">
        <v>281</v>
      </c>
    </row>
    <row r="132" spans="1:7" x14ac:dyDescent="0.25">
      <c r="A132" t="s">
        <v>192</v>
      </c>
      <c r="B132" s="2">
        <v>42674</v>
      </c>
      <c r="C132" t="s">
        <v>7</v>
      </c>
      <c r="D132" t="str">
        <f>"    39790.00"</f>
        <v xml:space="preserve">    39790.00</v>
      </c>
      <c r="E132" t="s">
        <v>28</v>
      </c>
      <c r="F132" t="s">
        <v>280</v>
      </c>
      <c r="G132" t="s">
        <v>284</v>
      </c>
    </row>
    <row r="133" spans="1:7" x14ac:dyDescent="0.25">
      <c r="A133" t="s">
        <v>193</v>
      </c>
      <c r="B133" s="2">
        <v>38376</v>
      </c>
      <c r="C133" t="s">
        <v>7</v>
      </c>
      <c r="D133" t="str">
        <f>"    73010.00"</f>
        <v xml:space="preserve">    73010.00</v>
      </c>
      <c r="E133" t="s">
        <v>8</v>
      </c>
      <c r="F133" t="s">
        <v>277</v>
      </c>
      <c r="G133" t="s">
        <v>278</v>
      </c>
    </row>
    <row r="134" spans="1:7" x14ac:dyDescent="0.25">
      <c r="A134" t="s">
        <v>194</v>
      </c>
      <c r="B134" s="2">
        <v>41344</v>
      </c>
      <c r="C134" t="s">
        <v>7</v>
      </c>
      <c r="D134" t="str">
        <f>"    50970.00"</f>
        <v xml:space="preserve">    50970.00</v>
      </c>
      <c r="E134" t="s">
        <v>41</v>
      </c>
      <c r="F134" t="s">
        <v>277</v>
      </c>
      <c r="G134" t="s">
        <v>279</v>
      </c>
    </row>
    <row r="135" spans="1:7" x14ac:dyDescent="0.25">
      <c r="A135" t="s">
        <v>195</v>
      </c>
      <c r="B135" s="2">
        <v>33675</v>
      </c>
      <c r="C135" t="s">
        <v>7</v>
      </c>
      <c r="D135" t="str">
        <f>"    73010.00"</f>
        <v xml:space="preserve">    73010.00</v>
      </c>
      <c r="E135" t="s">
        <v>67</v>
      </c>
      <c r="F135" t="s">
        <v>280</v>
      </c>
      <c r="G135" t="s">
        <v>283</v>
      </c>
    </row>
    <row r="136" spans="1:7" x14ac:dyDescent="0.25">
      <c r="A136" t="s">
        <v>196</v>
      </c>
      <c r="B136" s="2">
        <v>36948</v>
      </c>
      <c r="C136" t="s">
        <v>7</v>
      </c>
      <c r="D136" t="str">
        <f>"    73010.00"</f>
        <v xml:space="preserve">    73010.00</v>
      </c>
      <c r="E136" t="s">
        <v>43</v>
      </c>
      <c r="F136" t="s">
        <v>277</v>
      </c>
      <c r="G136" t="s">
        <v>279</v>
      </c>
    </row>
    <row r="137" spans="1:7" x14ac:dyDescent="0.25">
      <c r="A137" t="s">
        <v>197</v>
      </c>
      <c r="B137" s="2">
        <v>31026</v>
      </c>
      <c r="C137" t="s">
        <v>7</v>
      </c>
      <c r="D137" t="str">
        <f>"   102580.00"</f>
        <v xml:space="preserve">   102580.00</v>
      </c>
      <c r="E137" t="s">
        <v>293</v>
      </c>
      <c r="F137" t="s">
        <v>280</v>
      </c>
      <c r="G137" t="s">
        <v>285</v>
      </c>
    </row>
    <row r="138" spans="1:7" x14ac:dyDescent="0.25">
      <c r="A138" t="s">
        <v>198</v>
      </c>
      <c r="B138" s="2">
        <v>38334</v>
      </c>
      <c r="C138" t="s">
        <v>7</v>
      </c>
      <c r="D138" t="str">
        <f>"    87390.00"</f>
        <v xml:space="preserve">    87390.00</v>
      </c>
      <c r="E138" t="s">
        <v>199</v>
      </c>
      <c r="F138" t="s">
        <v>280</v>
      </c>
      <c r="G138" t="s">
        <v>285</v>
      </c>
    </row>
    <row r="139" spans="1:7" x14ac:dyDescent="0.25">
      <c r="A139" t="s">
        <v>200</v>
      </c>
      <c r="B139" s="2">
        <v>43325</v>
      </c>
      <c r="C139" t="s">
        <v>7</v>
      </c>
      <c r="D139" t="str">
        <f>"    33000.00"</f>
        <v xml:space="preserve">    33000.00</v>
      </c>
      <c r="E139" t="s">
        <v>10</v>
      </c>
      <c r="F139" t="s">
        <v>277</v>
      </c>
      <c r="G139" t="s">
        <v>279</v>
      </c>
    </row>
    <row r="140" spans="1:7" x14ac:dyDescent="0.25">
      <c r="A140" t="s">
        <v>201</v>
      </c>
      <c r="B140" s="2">
        <v>38124</v>
      </c>
      <c r="C140" t="s">
        <v>7</v>
      </c>
      <c r="D140" t="str">
        <f>"    78120.00"</f>
        <v xml:space="preserve">    78120.00</v>
      </c>
      <c r="E140" t="s">
        <v>20</v>
      </c>
      <c r="F140" t="s">
        <v>280</v>
      </c>
      <c r="G140" t="s">
        <v>281</v>
      </c>
    </row>
    <row r="141" spans="1:7" x14ac:dyDescent="0.25">
      <c r="A141" t="s">
        <v>202</v>
      </c>
      <c r="B141" s="2">
        <v>33605</v>
      </c>
      <c r="C141" t="s">
        <v>7</v>
      </c>
      <c r="D141" t="str">
        <f>"   151980.00"</f>
        <v xml:space="preserve">   151980.00</v>
      </c>
      <c r="E141" t="s">
        <v>203</v>
      </c>
      <c r="F141" t="s">
        <v>277</v>
      </c>
      <c r="G141" t="s">
        <v>279</v>
      </c>
    </row>
    <row r="142" spans="1:7" x14ac:dyDescent="0.25">
      <c r="A142" t="s">
        <v>204</v>
      </c>
      <c r="B142" s="2">
        <v>39069</v>
      </c>
      <c r="C142" t="s">
        <v>7</v>
      </c>
      <c r="D142" t="str">
        <f>"    73010.00"</f>
        <v xml:space="preserve">    73010.00</v>
      </c>
      <c r="E142" t="s">
        <v>43</v>
      </c>
      <c r="F142" t="s">
        <v>277</v>
      </c>
      <c r="G142" t="s">
        <v>279</v>
      </c>
    </row>
    <row r="143" spans="1:7" x14ac:dyDescent="0.25">
      <c r="A143" t="s">
        <v>205</v>
      </c>
      <c r="B143" s="2">
        <v>43129</v>
      </c>
      <c r="C143" t="s">
        <v>7</v>
      </c>
      <c r="D143" t="str">
        <f>"    53440.00"</f>
        <v xml:space="preserve">    53440.00</v>
      </c>
      <c r="E143" t="s">
        <v>15</v>
      </c>
      <c r="F143" t="s">
        <v>280</v>
      </c>
      <c r="G143" t="s">
        <v>282</v>
      </c>
    </row>
    <row r="144" spans="1:7" x14ac:dyDescent="0.25">
      <c r="A144" t="s">
        <v>206</v>
      </c>
      <c r="B144" s="2">
        <v>42660</v>
      </c>
      <c r="C144" t="s">
        <v>7</v>
      </c>
      <c r="D144" t="str">
        <f>"    37550.00"</f>
        <v xml:space="preserve">    37550.00</v>
      </c>
      <c r="E144" t="s">
        <v>15</v>
      </c>
      <c r="F144" t="s">
        <v>280</v>
      </c>
      <c r="G144" t="s">
        <v>282</v>
      </c>
    </row>
    <row r="145" spans="1:7" x14ac:dyDescent="0.25">
      <c r="A145" t="s">
        <v>207</v>
      </c>
      <c r="B145" s="2">
        <v>41701</v>
      </c>
      <c r="C145" t="s">
        <v>7</v>
      </c>
      <c r="D145" t="str">
        <f>"    72990.00"</f>
        <v xml:space="preserve">    72990.00</v>
      </c>
      <c r="E145" t="s">
        <v>287</v>
      </c>
      <c r="F145" t="s">
        <v>280</v>
      </c>
      <c r="G145" t="s">
        <v>278</v>
      </c>
    </row>
    <row r="146" spans="1:7" x14ac:dyDescent="0.25">
      <c r="A146" t="s">
        <v>208</v>
      </c>
      <c r="B146" s="2">
        <v>34505</v>
      </c>
      <c r="C146" t="s">
        <v>7</v>
      </c>
      <c r="D146" t="str">
        <f>"    78120.00"</f>
        <v xml:space="preserve">    78120.00</v>
      </c>
      <c r="E146" t="s">
        <v>188</v>
      </c>
      <c r="F146" t="s">
        <v>277</v>
      </c>
      <c r="G146" t="s">
        <v>279</v>
      </c>
    </row>
    <row r="147" spans="1:7" x14ac:dyDescent="0.25">
      <c r="A147" t="s">
        <v>209</v>
      </c>
      <c r="B147" s="2">
        <v>39699</v>
      </c>
      <c r="C147" t="s">
        <v>7</v>
      </c>
      <c r="D147" t="str">
        <f>"    68220.00"</f>
        <v xml:space="preserve">    68220.00</v>
      </c>
      <c r="E147" t="s">
        <v>292</v>
      </c>
      <c r="F147" t="s">
        <v>280</v>
      </c>
      <c r="G147" t="s">
        <v>283</v>
      </c>
    </row>
    <row r="148" spans="1:7" x14ac:dyDescent="0.25">
      <c r="A148" t="s">
        <v>210</v>
      </c>
      <c r="B148" s="2">
        <v>42429</v>
      </c>
      <c r="C148" t="s">
        <v>7</v>
      </c>
      <c r="D148" t="str">
        <f>"    45570.00"</f>
        <v xml:space="preserve">    45570.00</v>
      </c>
      <c r="E148" t="s">
        <v>43</v>
      </c>
      <c r="F148" t="s">
        <v>277</v>
      </c>
      <c r="G148" t="s">
        <v>279</v>
      </c>
    </row>
    <row r="149" spans="1:7" x14ac:dyDescent="0.25">
      <c r="A149" t="s">
        <v>211</v>
      </c>
      <c r="B149" s="2">
        <v>34379</v>
      </c>
      <c r="C149" t="s">
        <v>7</v>
      </c>
      <c r="D149" t="str">
        <f>"    73010.00"</f>
        <v xml:space="preserve">    73010.00</v>
      </c>
      <c r="E149" t="s">
        <v>43</v>
      </c>
      <c r="F149" t="s">
        <v>277</v>
      </c>
      <c r="G149" t="s">
        <v>279</v>
      </c>
    </row>
    <row r="150" spans="1:7" x14ac:dyDescent="0.25">
      <c r="A150" t="s">
        <v>212</v>
      </c>
      <c r="B150" s="2">
        <v>43066</v>
      </c>
      <c r="C150" t="s">
        <v>7</v>
      </c>
      <c r="D150" t="str">
        <f>"    49370.00"</f>
        <v xml:space="preserve">    49370.00</v>
      </c>
      <c r="E150" t="s">
        <v>122</v>
      </c>
      <c r="F150" t="s">
        <v>280</v>
      </c>
      <c r="G150" t="s">
        <v>281</v>
      </c>
    </row>
    <row r="151" spans="1:7" x14ac:dyDescent="0.25">
      <c r="A151" t="s">
        <v>213</v>
      </c>
      <c r="B151" s="2">
        <v>43066</v>
      </c>
      <c r="C151" t="s">
        <v>7</v>
      </c>
      <c r="D151" t="str">
        <f>"    34210.00"</f>
        <v xml:space="preserve">    34210.00</v>
      </c>
      <c r="E151" t="s">
        <v>15</v>
      </c>
      <c r="F151" t="s">
        <v>280</v>
      </c>
      <c r="G151" t="s">
        <v>282</v>
      </c>
    </row>
    <row r="152" spans="1:7" x14ac:dyDescent="0.25">
      <c r="A152" t="s">
        <v>214</v>
      </c>
      <c r="B152" s="2">
        <v>33735</v>
      </c>
      <c r="C152" t="s">
        <v>7</v>
      </c>
      <c r="D152" t="str">
        <f>"    83610.00"</f>
        <v xml:space="preserve">    83610.00</v>
      </c>
      <c r="E152" t="s">
        <v>59</v>
      </c>
      <c r="F152" t="s">
        <v>280</v>
      </c>
      <c r="G152" t="s">
        <v>285</v>
      </c>
    </row>
    <row r="153" spans="1:7" x14ac:dyDescent="0.25">
      <c r="A153" t="s">
        <v>215</v>
      </c>
      <c r="B153" s="2">
        <v>40623</v>
      </c>
      <c r="C153" t="s">
        <v>7</v>
      </c>
      <c r="D153" t="str">
        <f>"    73010.00"</f>
        <v xml:space="preserve">    73010.00</v>
      </c>
      <c r="E153" t="s">
        <v>43</v>
      </c>
      <c r="F153" t="s">
        <v>277</v>
      </c>
      <c r="G153" t="s">
        <v>279</v>
      </c>
    </row>
    <row r="154" spans="1:7" x14ac:dyDescent="0.25">
      <c r="A154" t="s">
        <v>216</v>
      </c>
      <c r="B154" s="2">
        <v>34939</v>
      </c>
      <c r="C154" t="s">
        <v>7</v>
      </c>
      <c r="D154" t="str">
        <f>"    89460.00"</f>
        <v xml:space="preserve">    89460.00</v>
      </c>
      <c r="E154" t="s">
        <v>294</v>
      </c>
      <c r="F154" t="s">
        <v>280</v>
      </c>
      <c r="G154" t="s">
        <v>285</v>
      </c>
    </row>
    <row r="155" spans="1:7" x14ac:dyDescent="0.25">
      <c r="A155" t="s">
        <v>217</v>
      </c>
      <c r="B155" s="2">
        <v>33735</v>
      </c>
      <c r="C155" t="s">
        <v>7</v>
      </c>
      <c r="D155" t="str">
        <f>"    95200.00"</f>
        <v xml:space="preserve">    95200.00</v>
      </c>
      <c r="E155" t="s">
        <v>154</v>
      </c>
      <c r="F155" t="s">
        <v>280</v>
      </c>
      <c r="G155" t="s">
        <v>282</v>
      </c>
    </row>
    <row r="156" spans="1:7" x14ac:dyDescent="0.25">
      <c r="A156" t="s">
        <v>218</v>
      </c>
      <c r="B156" s="2">
        <v>33266</v>
      </c>
      <c r="C156" t="s">
        <v>7</v>
      </c>
      <c r="D156" t="str">
        <f>"    98820.00"</f>
        <v xml:space="preserve">    98820.00</v>
      </c>
      <c r="E156" t="s">
        <v>219</v>
      </c>
      <c r="F156" t="s">
        <v>280</v>
      </c>
      <c r="G156" t="s">
        <v>283</v>
      </c>
    </row>
    <row r="157" spans="1:7" x14ac:dyDescent="0.25">
      <c r="A157" t="s">
        <v>220</v>
      </c>
      <c r="B157" s="2">
        <v>39013</v>
      </c>
      <c r="C157" t="s">
        <v>7</v>
      </c>
      <c r="D157" t="str">
        <f>"    78120.00"</f>
        <v xml:space="preserve">    78120.00</v>
      </c>
      <c r="E157" t="s">
        <v>30</v>
      </c>
      <c r="F157" t="s">
        <v>280</v>
      </c>
      <c r="G157" t="s">
        <v>285</v>
      </c>
    </row>
    <row r="158" spans="1:7" x14ac:dyDescent="0.25">
      <c r="A158" t="s">
        <v>221</v>
      </c>
      <c r="B158" s="2">
        <v>43325</v>
      </c>
      <c r="C158" t="s">
        <v>7</v>
      </c>
      <c r="D158" t="str">
        <f>"    33000.00"</f>
        <v xml:space="preserve">    33000.00</v>
      </c>
      <c r="E158" t="s">
        <v>10</v>
      </c>
      <c r="F158" t="s">
        <v>277</v>
      </c>
      <c r="G158" t="s">
        <v>279</v>
      </c>
    </row>
    <row r="159" spans="1:7" x14ac:dyDescent="0.25">
      <c r="A159" t="s">
        <v>222</v>
      </c>
      <c r="B159" s="2">
        <v>43325</v>
      </c>
      <c r="C159" t="s">
        <v>7</v>
      </c>
      <c r="D159" t="str">
        <f>"    32000.00"</f>
        <v xml:space="preserve">    32000.00</v>
      </c>
      <c r="E159" t="s">
        <v>15</v>
      </c>
      <c r="F159" t="s">
        <v>280</v>
      </c>
      <c r="G159" t="s">
        <v>282</v>
      </c>
    </row>
    <row r="160" spans="1:7" x14ac:dyDescent="0.25">
      <c r="A160" t="s">
        <v>223</v>
      </c>
      <c r="B160" s="2">
        <v>39449</v>
      </c>
      <c r="C160" t="s">
        <v>7</v>
      </c>
      <c r="D160" t="str">
        <f>"   128310.00"</f>
        <v xml:space="preserve">   128310.00</v>
      </c>
      <c r="E160" t="s">
        <v>288</v>
      </c>
      <c r="F160" t="s">
        <v>280</v>
      </c>
      <c r="G160" t="s">
        <v>278</v>
      </c>
    </row>
    <row r="161" spans="1:7" x14ac:dyDescent="0.25">
      <c r="A161" t="s">
        <v>225</v>
      </c>
      <c r="B161" s="2">
        <v>31089</v>
      </c>
      <c r="C161" t="s">
        <v>7</v>
      </c>
      <c r="D161" t="str">
        <f>"    87230.00"</f>
        <v xml:space="preserve">    87230.00</v>
      </c>
      <c r="E161" t="s">
        <v>226</v>
      </c>
      <c r="F161" t="s">
        <v>280</v>
      </c>
      <c r="G161" t="s">
        <v>281</v>
      </c>
    </row>
    <row r="162" spans="1:7" x14ac:dyDescent="0.25">
      <c r="A162" t="s">
        <v>227</v>
      </c>
      <c r="B162" s="2">
        <v>33665</v>
      </c>
      <c r="C162" t="s">
        <v>7</v>
      </c>
      <c r="D162" t="str">
        <f>"    73010.00"</f>
        <v xml:space="preserve">    73010.00</v>
      </c>
      <c r="E162" t="s">
        <v>67</v>
      </c>
      <c r="F162" t="s">
        <v>280</v>
      </c>
      <c r="G162" t="s">
        <v>283</v>
      </c>
    </row>
    <row r="163" spans="1:7" x14ac:dyDescent="0.25">
      <c r="A163" t="s">
        <v>228</v>
      </c>
      <c r="B163" s="2">
        <v>37277</v>
      </c>
      <c r="C163" t="s">
        <v>7</v>
      </c>
      <c r="D163" t="str">
        <f>"    73010.00"</f>
        <v xml:space="preserve">    73010.00</v>
      </c>
      <c r="E163" t="s">
        <v>15</v>
      </c>
      <c r="F163" t="s">
        <v>280</v>
      </c>
      <c r="G163" t="s">
        <v>282</v>
      </c>
    </row>
    <row r="164" spans="1:7" x14ac:dyDescent="0.25">
      <c r="A164" t="s">
        <v>229</v>
      </c>
      <c r="B164" s="2">
        <v>39720</v>
      </c>
      <c r="C164" t="s">
        <v>7</v>
      </c>
      <c r="D164" t="str">
        <f>"    70830.00"</f>
        <v xml:space="preserve">    70830.00</v>
      </c>
      <c r="E164" t="s">
        <v>8</v>
      </c>
      <c r="F164" t="s">
        <v>280</v>
      </c>
      <c r="G164" t="s">
        <v>284</v>
      </c>
    </row>
    <row r="165" spans="1:7" x14ac:dyDescent="0.25">
      <c r="A165" t="s">
        <v>230</v>
      </c>
      <c r="B165" s="2">
        <v>33203</v>
      </c>
      <c r="C165" t="s">
        <v>7</v>
      </c>
      <c r="D165" t="str">
        <f>"   182440.00"</f>
        <v xml:space="preserve">   182440.00</v>
      </c>
      <c r="E165" t="s">
        <v>231</v>
      </c>
      <c r="F165" t="s">
        <v>280</v>
      </c>
      <c r="G165" t="s">
        <v>282</v>
      </c>
    </row>
    <row r="166" spans="1:7" x14ac:dyDescent="0.25">
      <c r="A166" t="s">
        <v>232</v>
      </c>
      <c r="B166" s="2">
        <v>42690</v>
      </c>
      <c r="C166" t="s">
        <v>7</v>
      </c>
      <c r="D166" t="str">
        <f>"    43980.00"</f>
        <v xml:space="preserve">    43980.00</v>
      </c>
      <c r="E166" t="s">
        <v>190</v>
      </c>
      <c r="F166" t="s">
        <v>280</v>
      </c>
      <c r="G166" t="s">
        <v>285</v>
      </c>
    </row>
    <row r="167" spans="1:7" x14ac:dyDescent="0.25">
      <c r="A167" t="s">
        <v>233</v>
      </c>
      <c r="B167" s="2">
        <v>39098</v>
      </c>
      <c r="C167" t="s">
        <v>7</v>
      </c>
      <c r="D167" t="str">
        <f>"   156800.00"</f>
        <v xml:space="preserve">   156800.00</v>
      </c>
      <c r="E167" t="s">
        <v>234</v>
      </c>
      <c r="F167" t="s">
        <v>280</v>
      </c>
      <c r="G167" t="s">
        <v>286</v>
      </c>
    </row>
    <row r="168" spans="1:7" x14ac:dyDescent="0.25">
      <c r="A168" t="s">
        <v>235</v>
      </c>
      <c r="B168" s="2">
        <v>36948</v>
      </c>
      <c r="C168" t="s">
        <v>7</v>
      </c>
      <c r="D168" t="str">
        <f>"    83090.00"</f>
        <v xml:space="preserve">    83090.00</v>
      </c>
      <c r="E168" t="s">
        <v>35</v>
      </c>
      <c r="F168" t="s">
        <v>280</v>
      </c>
      <c r="G168" t="s">
        <v>282</v>
      </c>
    </row>
    <row r="169" spans="1:7" x14ac:dyDescent="0.25">
      <c r="A169" t="s">
        <v>236</v>
      </c>
      <c r="B169" s="2">
        <v>38978</v>
      </c>
      <c r="C169" t="s">
        <v>7</v>
      </c>
      <c r="D169" t="str">
        <f>"    78120.00"</f>
        <v xml:space="preserve">    78120.00</v>
      </c>
      <c r="E169" t="s">
        <v>30</v>
      </c>
      <c r="F169" t="s">
        <v>280</v>
      </c>
      <c r="G169" t="s">
        <v>285</v>
      </c>
    </row>
    <row r="170" spans="1:7" x14ac:dyDescent="0.25">
      <c r="A170" t="s">
        <v>237</v>
      </c>
      <c r="B170" s="2">
        <v>39531</v>
      </c>
      <c r="C170" t="s">
        <v>7</v>
      </c>
      <c r="D170" t="str">
        <f>"    61720.00"</f>
        <v xml:space="preserve">    61720.00</v>
      </c>
      <c r="E170" t="s">
        <v>32</v>
      </c>
      <c r="F170" t="s">
        <v>280</v>
      </c>
      <c r="G170" t="s">
        <v>286</v>
      </c>
    </row>
    <row r="171" spans="1:7" x14ac:dyDescent="0.25">
      <c r="A171" t="s">
        <v>238</v>
      </c>
      <c r="B171" s="2">
        <v>41078</v>
      </c>
      <c r="C171" t="s">
        <v>7</v>
      </c>
      <c r="D171" t="str">
        <f>"    53690.00"</f>
        <v xml:space="preserve">    53690.00</v>
      </c>
      <c r="E171" t="s">
        <v>15</v>
      </c>
      <c r="F171" t="s">
        <v>280</v>
      </c>
      <c r="G171" t="s">
        <v>282</v>
      </c>
    </row>
    <row r="172" spans="1:7" x14ac:dyDescent="0.25">
      <c r="A172" t="s">
        <v>239</v>
      </c>
      <c r="B172" s="2">
        <v>30984</v>
      </c>
      <c r="C172" t="s">
        <v>7</v>
      </c>
      <c r="D172" t="str">
        <f>"    87390.00"</f>
        <v xml:space="preserve">    87390.00</v>
      </c>
      <c r="E172" t="s">
        <v>240</v>
      </c>
      <c r="F172" t="s">
        <v>280</v>
      </c>
      <c r="G172" t="s">
        <v>285</v>
      </c>
    </row>
    <row r="173" spans="1:7" x14ac:dyDescent="0.25">
      <c r="A173" t="s">
        <v>241</v>
      </c>
      <c r="B173" s="2">
        <v>41660</v>
      </c>
      <c r="C173" t="s">
        <v>7</v>
      </c>
      <c r="D173" t="str">
        <f>"    53090.00"</f>
        <v xml:space="preserve">    53090.00</v>
      </c>
      <c r="E173" t="s">
        <v>15</v>
      </c>
      <c r="F173" t="s">
        <v>280</v>
      </c>
      <c r="G173" t="s">
        <v>282</v>
      </c>
    </row>
    <row r="174" spans="1:7" x14ac:dyDescent="0.25">
      <c r="A174" t="s">
        <v>242</v>
      </c>
      <c r="B174" s="2">
        <v>33448</v>
      </c>
      <c r="C174" t="s">
        <v>7</v>
      </c>
      <c r="D174" t="str">
        <f>"    95720.00"</f>
        <v xml:space="preserve">    95720.00</v>
      </c>
      <c r="E174" t="s">
        <v>296</v>
      </c>
      <c r="F174" t="s">
        <v>280</v>
      </c>
      <c r="G174" t="s">
        <v>285</v>
      </c>
    </row>
    <row r="175" spans="1:7" x14ac:dyDescent="0.25">
      <c r="A175" t="s">
        <v>243</v>
      </c>
      <c r="B175" s="2">
        <v>42142</v>
      </c>
      <c r="C175" t="s">
        <v>7</v>
      </c>
      <c r="D175" t="str">
        <f>"    76710.00"</f>
        <v xml:space="preserve">    76710.00</v>
      </c>
      <c r="E175" t="s">
        <v>75</v>
      </c>
      <c r="F175" t="s">
        <v>277</v>
      </c>
      <c r="G175" t="s">
        <v>278</v>
      </c>
    </row>
    <row r="176" spans="1:7" x14ac:dyDescent="0.25">
      <c r="A176" t="s">
        <v>244</v>
      </c>
      <c r="B176" s="2">
        <v>42282</v>
      </c>
      <c r="C176" t="s">
        <v>7</v>
      </c>
      <c r="D176" t="str">
        <f>"    42630.00"</f>
        <v xml:space="preserve">    42630.00</v>
      </c>
      <c r="E176" t="s">
        <v>15</v>
      </c>
      <c r="F176" t="s">
        <v>280</v>
      </c>
      <c r="G176" t="s">
        <v>282</v>
      </c>
    </row>
    <row r="177" spans="1:7" x14ac:dyDescent="0.25">
      <c r="A177" t="s">
        <v>245</v>
      </c>
      <c r="B177" s="2">
        <v>41085</v>
      </c>
      <c r="C177" t="s">
        <v>7</v>
      </c>
      <c r="D177" t="str">
        <f>"    54640.00"</f>
        <v xml:space="preserve">    54640.00</v>
      </c>
      <c r="E177" t="s">
        <v>10</v>
      </c>
      <c r="F177" t="s">
        <v>277</v>
      </c>
      <c r="G177" t="s">
        <v>279</v>
      </c>
    </row>
    <row r="178" spans="1:7" x14ac:dyDescent="0.25">
      <c r="A178" t="s">
        <v>246</v>
      </c>
      <c r="B178" s="2">
        <v>29927</v>
      </c>
      <c r="C178" t="s">
        <v>7</v>
      </c>
      <c r="D178" t="str">
        <f>"   102580.00"</f>
        <v xml:space="preserve">   102580.00</v>
      </c>
      <c r="E178" t="s">
        <v>247</v>
      </c>
      <c r="F178" t="s">
        <v>280</v>
      </c>
      <c r="G178" t="s">
        <v>285</v>
      </c>
    </row>
    <row r="179" spans="1:7" x14ac:dyDescent="0.25">
      <c r="A179" t="s">
        <v>248</v>
      </c>
      <c r="B179" s="2">
        <v>37263</v>
      </c>
      <c r="C179" t="s">
        <v>7</v>
      </c>
      <c r="D179" t="str">
        <f>"    83610.00"</f>
        <v xml:space="preserve">    83610.00</v>
      </c>
      <c r="E179" t="s">
        <v>59</v>
      </c>
      <c r="F179" t="s">
        <v>280</v>
      </c>
      <c r="G179" t="s">
        <v>285</v>
      </c>
    </row>
    <row r="180" spans="1:7" x14ac:dyDescent="0.25">
      <c r="A180" t="s">
        <v>249</v>
      </c>
      <c r="B180" s="2">
        <v>37879</v>
      </c>
      <c r="C180" t="s">
        <v>7</v>
      </c>
      <c r="D180" t="str">
        <f>"    83610.00"</f>
        <v xml:space="preserve">    83610.00</v>
      </c>
      <c r="E180" t="s">
        <v>81</v>
      </c>
      <c r="F180" t="s">
        <v>280</v>
      </c>
      <c r="G180" t="s">
        <v>285</v>
      </c>
    </row>
    <row r="181" spans="1:7" x14ac:dyDescent="0.25">
      <c r="A181" t="s">
        <v>250</v>
      </c>
      <c r="B181" s="2">
        <v>43108</v>
      </c>
      <c r="C181" t="s">
        <v>7</v>
      </c>
      <c r="D181" t="str">
        <f>"    38020.00"</f>
        <v xml:space="preserve">    38020.00</v>
      </c>
      <c r="E181" t="s">
        <v>28</v>
      </c>
      <c r="F181" t="s">
        <v>280</v>
      </c>
      <c r="G181" t="s">
        <v>284</v>
      </c>
    </row>
    <row r="182" spans="1:7" x14ac:dyDescent="0.25">
      <c r="A182" t="s">
        <v>251</v>
      </c>
      <c r="B182" s="2">
        <v>36927</v>
      </c>
      <c r="C182" t="s">
        <v>7</v>
      </c>
      <c r="D182" t="str">
        <f>"    83610.00"</f>
        <v xml:space="preserve">    83610.00</v>
      </c>
      <c r="E182" t="s">
        <v>59</v>
      </c>
      <c r="F182" t="s">
        <v>280</v>
      </c>
      <c r="G182" t="s">
        <v>285</v>
      </c>
    </row>
    <row r="183" spans="1:7" x14ac:dyDescent="0.25">
      <c r="A183" t="s">
        <v>252</v>
      </c>
      <c r="B183" s="2">
        <v>39223</v>
      </c>
      <c r="C183" t="s">
        <v>7</v>
      </c>
      <c r="D183" t="str">
        <f>"   148170.00"</f>
        <v xml:space="preserve">   148170.00</v>
      </c>
      <c r="E183" t="s">
        <v>176</v>
      </c>
      <c r="F183" t="s">
        <v>280</v>
      </c>
      <c r="G183" t="s">
        <v>278</v>
      </c>
    </row>
    <row r="184" spans="1:7" x14ac:dyDescent="0.25">
      <c r="A184" t="s">
        <v>253</v>
      </c>
      <c r="B184" s="2">
        <v>43325</v>
      </c>
      <c r="C184" t="s">
        <v>7</v>
      </c>
      <c r="D184" t="str">
        <f>"    33000.00"</f>
        <v xml:space="preserve">    33000.00</v>
      </c>
      <c r="E184" t="s">
        <v>28</v>
      </c>
      <c r="F184" t="s">
        <v>280</v>
      </c>
      <c r="G184" t="s">
        <v>284</v>
      </c>
    </row>
    <row r="185" spans="1:7" x14ac:dyDescent="0.25">
      <c r="A185" t="s">
        <v>254</v>
      </c>
      <c r="B185" s="2">
        <v>40476</v>
      </c>
      <c r="C185" t="s">
        <v>7</v>
      </c>
      <c r="D185" t="str">
        <f>"    61970.00"</f>
        <v xml:space="preserve">    61970.00</v>
      </c>
      <c r="E185" t="s">
        <v>15</v>
      </c>
      <c r="F185" t="s">
        <v>280</v>
      </c>
      <c r="G185" t="s">
        <v>282</v>
      </c>
    </row>
    <row r="186" spans="1:7" x14ac:dyDescent="0.25">
      <c r="A186" t="s">
        <v>255</v>
      </c>
      <c r="B186" s="2">
        <v>33680</v>
      </c>
      <c r="C186" t="s">
        <v>7</v>
      </c>
      <c r="D186" t="str">
        <f>"    83610.00"</f>
        <v xml:space="preserve">    83610.00</v>
      </c>
      <c r="E186" t="s">
        <v>59</v>
      </c>
      <c r="F186" t="s">
        <v>280</v>
      </c>
      <c r="G186" t="s">
        <v>285</v>
      </c>
    </row>
    <row r="187" spans="1:7" x14ac:dyDescent="0.25">
      <c r="A187" t="s">
        <v>256</v>
      </c>
      <c r="B187" s="2">
        <v>34421</v>
      </c>
      <c r="C187" t="s">
        <v>7</v>
      </c>
      <c r="D187" t="str">
        <f>"    94050.00"</f>
        <v xml:space="preserve">    94050.00</v>
      </c>
      <c r="E187" t="s">
        <v>154</v>
      </c>
      <c r="F187" t="s">
        <v>280</v>
      </c>
      <c r="G187" t="s">
        <v>282</v>
      </c>
    </row>
    <row r="188" spans="1:7" x14ac:dyDescent="0.25">
      <c r="A188" t="s">
        <v>257</v>
      </c>
      <c r="B188" s="2">
        <v>42534</v>
      </c>
      <c r="C188" t="s">
        <v>7</v>
      </c>
      <c r="D188" t="str">
        <f>"    56900.00"</f>
        <v xml:space="preserve">    56900.00</v>
      </c>
      <c r="E188" t="s">
        <v>122</v>
      </c>
      <c r="F188" t="s">
        <v>280</v>
      </c>
      <c r="G188" t="s">
        <v>281</v>
      </c>
    </row>
    <row r="189" spans="1:7" x14ac:dyDescent="0.25">
      <c r="A189" t="s">
        <v>258</v>
      </c>
      <c r="B189" s="2">
        <v>39258</v>
      </c>
      <c r="C189" t="s">
        <v>7</v>
      </c>
      <c r="D189" t="str">
        <f>"    73010.00"</f>
        <v xml:space="preserve">    73010.00</v>
      </c>
      <c r="E189" t="s">
        <v>8</v>
      </c>
      <c r="F189" t="s">
        <v>277</v>
      </c>
      <c r="G189" t="s">
        <v>278</v>
      </c>
    </row>
    <row r="190" spans="1:7" x14ac:dyDescent="0.25">
      <c r="A190" t="s">
        <v>259</v>
      </c>
      <c r="B190" s="2">
        <v>37536</v>
      </c>
      <c r="C190" t="s">
        <v>7</v>
      </c>
      <c r="D190" t="str">
        <f>"    73010.00"</f>
        <v xml:space="preserve">    73010.00</v>
      </c>
      <c r="E190" t="s">
        <v>260</v>
      </c>
      <c r="F190" t="s">
        <v>277</v>
      </c>
      <c r="G190" t="s">
        <v>278</v>
      </c>
    </row>
    <row r="191" spans="1:7" x14ac:dyDescent="0.25">
      <c r="A191" t="s">
        <v>261</v>
      </c>
      <c r="B191" s="2">
        <v>42625</v>
      </c>
      <c r="C191" t="s">
        <v>7</v>
      </c>
      <c r="D191" t="str">
        <f>"    43600.00"</f>
        <v xml:space="preserve">    43600.00</v>
      </c>
      <c r="E191" t="s">
        <v>15</v>
      </c>
      <c r="F191" t="s">
        <v>280</v>
      </c>
      <c r="G191" t="s">
        <v>282</v>
      </c>
    </row>
    <row r="192" spans="1:7" x14ac:dyDescent="0.25">
      <c r="A192" t="s">
        <v>262</v>
      </c>
      <c r="B192" s="2">
        <v>38642</v>
      </c>
      <c r="C192" t="s">
        <v>7</v>
      </c>
      <c r="D192" t="str">
        <f>"    73010.00"</f>
        <v xml:space="preserve">    73010.00</v>
      </c>
      <c r="E192" t="s">
        <v>15</v>
      </c>
      <c r="F192" t="s">
        <v>280</v>
      </c>
      <c r="G192" t="s">
        <v>282</v>
      </c>
    </row>
    <row r="193" spans="1:7" x14ac:dyDescent="0.25">
      <c r="A193" t="s">
        <v>263</v>
      </c>
      <c r="B193" s="2">
        <v>34533</v>
      </c>
      <c r="C193" t="s">
        <v>7</v>
      </c>
      <c r="D193" t="str">
        <f>"    87230.00"</f>
        <v xml:space="preserve">    87230.00</v>
      </c>
      <c r="E193" t="s">
        <v>264</v>
      </c>
      <c r="F193" t="s">
        <v>280</v>
      </c>
      <c r="G193" t="s">
        <v>283</v>
      </c>
    </row>
    <row r="194" spans="1:7" x14ac:dyDescent="0.25">
      <c r="A194" t="s">
        <v>265</v>
      </c>
      <c r="B194" s="2">
        <v>36073</v>
      </c>
      <c r="C194" t="s">
        <v>7</v>
      </c>
      <c r="D194" t="str">
        <f>"    76110.00"</f>
        <v xml:space="preserve">    76110.00</v>
      </c>
      <c r="E194" t="s">
        <v>266</v>
      </c>
      <c r="F194" t="s">
        <v>280</v>
      </c>
      <c r="G194" t="s">
        <v>286</v>
      </c>
    </row>
    <row r="195" spans="1:7" x14ac:dyDescent="0.25">
      <c r="A195" t="s">
        <v>267</v>
      </c>
      <c r="B195" s="2">
        <v>43073</v>
      </c>
      <c r="C195" t="s">
        <v>7</v>
      </c>
      <c r="D195" t="str">
        <f>"    38350.00"</f>
        <v xml:space="preserve">    38350.00</v>
      </c>
      <c r="E195" t="s">
        <v>15</v>
      </c>
      <c r="F195" t="s">
        <v>280</v>
      </c>
      <c r="G195" t="s">
        <v>282</v>
      </c>
    </row>
    <row r="196" spans="1:7" x14ac:dyDescent="0.25">
      <c r="A196" t="s">
        <v>268</v>
      </c>
      <c r="B196" s="2">
        <v>37214</v>
      </c>
      <c r="C196" t="s">
        <v>7</v>
      </c>
      <c r="D196" t="str">
        <f>"    73010.00"</f>
        <v xml:space="preserve">    73010.00</v>
      </c>
      <c r="E196" t="s">
        <v>43</v>
      </c>
      <c r="F196" t="s">
        <v>277</v>
      </c>
      <c r="G196" t="s">
        <v>279</v>
      </c>
    </row>
    <row r="197" spans="1:7" x14ac:dyDescent="0.25">
      <c r="A197" t="s">
        <v>269</v>
      </c>
      <c r="B197" s="2">
        <v>34387</v>
      </c>
      <c r="C197" t="s">
        <v>7</v>
      </c>
      <c r="D197" t="str">
        <f>"    83610.00"</f>
        <v xml:space="preserve">    83610.00</v>
      </c>
      <c r="E197" t="s">
        <v>59</v>
      </c>
      <c r="F197" t="s">
        <v>280</v>
      </c>
      <c r="G197" t="s">
        <v>285</v>
      </c>
    </row>
    <row r="198" spans="1:7" x14ac:dyDescent="0.25">
      <c r="A198" t="s">
        <v>270</v>
      </c>
      <c r="B198" s="2">
        <v>33673</v>
      </c>
      <c r="C198" t="s">
        <v>7</v>
      </c>
      <c r="D198" t="str">
        <f>"    83610.00"</f>
        <v xml:space="preserve">    83610.00</v>
      </c>
      <c r="E198" t="s">
        <v>271</v>
      </c>
      <c r="F198" t="s">
        <v>280</v>
      </c>
      <c r="G198" t="s">
        <v>281</v>
      </c>
    </row>
    <row r="199" spans="1:7" x14ac:dyDescent="0.25">
      <c r="A199" t="s">
        <v>272</v>
      </c>
      <c r="B199" s="2">
        <v>39741</v>
      </c>
      <c r="C199" t="s">
        <v>7</v>
      </c>
      <c r="D199" t="str">
        <f>"   153010.00"</f>
        <v xml:space="preserve">   153010.00</v>
      </c>
      <c r="E199" t="s">
        <v>224</v>
      </c>
      <c r="F199" t="s">
        <v>280</v>
      </c>
      <c r="G199" t="s">
        <v>278</v>
      </c>
    </row>
    <row r="200" spans="1:7" x14ac:dyDescent="0.25">
      <c r="A200" t="s">
        <v>273</v>
      </c>
      <c r="B200" s="2">
        <v>33784</v>
      </c>
      <c r="C200" t="s">
        <v>7</v>
      </c>
      <c r="D200" t="str">
        <f>"    81900.00"</f>
        <v xml:space="preserve">    81900.00</v>
      </c>
      <c r="E200" t="s">
        <v>59</v>
      </c>
      <c r="F200" t="s">
        <v>280</v>
      </c>
      <c r="G200" t="s">
        <v>285</v>
      </c>
    </row>
    <row r="201" spans="1:7" x14ac:dyDescent="0.25">
      <c r="A201" t="s">
        <v>274</v>
      </c>
      <c r="B201" s="2">
        <v>39160</v>
      </c>
      <c r="C201" t="s">
        <v>7</v>
      </c>
      <c r="D201" t="str">
        <f>"    73010.00"</f>
        <v xml:space="preserve">    73010.00</v>
      </c>
      <c r="E201" t="s">
        <v>67</v>
      </c>
      <c r="F201" t="s">
        <v>280</v>
      </c>
      <c r="G201" t="s">
        <v>283</v>
      </c>
    </row>
    <row r="203" spans="1:7" x14ac:dyDescent="0.25">
      <c r="A20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4FE2B-25A0-4170-BB39-E10037DE3793}">
  <dimension ref="A1:E8"/>
  <sheetViews>
    <sheetView workbookViewId="0">
      <selection activeCell="A8" sqref="A8"/>
    </sheetView>
  </sheetViews>
  <sheetFormatPr defaultRowHeight="15" x14ac:dyDescent="0.25"/>
  <cols>
    <col min="1" max="1" width="21" bestFit="1" customWidth="1"/>
    <col min="2" max="2" width="14.140625" bestFit="1" customWidth="1"/>
    <col min="3" max="3" width="11.28515625" bestFit="1" customWidth="1"/>
    <col min="5" max="5" width="19.42578125" bestFit="1" customWidth="1"/>
  </cols>
  <sheetData>
    <row r="1" spans="1:5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</row>
    <row r="2" spans="1:5" x14ac:dyDescent="0.25">
      <c r="A2" t="s">
        <v>300</v>
      </c>
      <c r="B2" s="3">
        <v>42724</v>
      </c>
      <c r="C2" t="s">
        <v>301</v>
      </c>
      <c r="D2" t="str">
        <f>"       11.00"</f>
        <v xml:space="preserve">       11.00</v>
      </c>
      <c r="E2" t="s">
        <v>17</v>
      </c>
    </row>
    <row r="3" spans="1:5" x14ac:dyDescent="0.25">
      <c r="A3" t="s">
        <v>302</v>
      </c>
      <c r="B3" s="3">
        <v>42912</v>
      </c>
      <c r="C3" t="s">
        <v>301</v>
      </c>
      <c r="D3" t="str">
        <f>"       11.00"</f>
        <v xml:space="preserve">       11.00</v>
      </c>
      <c r="E3" t="s">
        <v>10</v>
      </c>
    </row>
    <row r="4" spans="1:5" x14ac:dyDescent="0.25">
      <c r="A4" t="s">
        <v>303</v>
      </c>
      <c r="B4" s="3">
        <v>42919</v>
      </c>
      <c r="C4" t="s">
        <v>301</v>
      </c>
      <c r="D4" t="str">
        <f>"       13.00"</f>
        <v xml:space="preserve">       13.00</v>
      </c>
      <c r="E4" t="s">
        <v>304</v>
      </c>
    </row>
    <row r="5" spans="1:5" x14ac:dyDescent="0.25">
      <c r="A5" t="s">
        <v>305</v>
      </c>
      <c r="B5" s="3">
        <v>43096</v>
      </c>
      <c r="C5" t="s">
        <v>301</v>
      </c>
      <c r="D5" t="str">
        <f>"       11.00"</f>
        <v xml:space="preserve">       11.00</v>
      </c>
      <c r="E5" t="s">
        <v>306</v>
      </c>
    </row>
    <row r="6" spans="1:5" x14ac:dyDescent="0.25">
      <c r="A6" t="s">
        <v>307</v>
      </c>
      <c r="B6" s="3">
        <v>43311</v>
      </c>
      <c r="C6" t="s">
        <v>301</v>
      </c>
      <c r="D6" t="str">
        <f>"       15.00"</f>
        <v xml:space="preserve">       15.00</v>
      </c>
      <c r="E6" t="s">
        <v>17</v>
      </c>
    </row>
    <row r="8" spans="1:5" x14ac:dyDescent="0.25">
      <c r="A8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B9BC-E51C-4DF3-874C-86B05452957F}">
  <dimension ref="A1:A182"/>
  <sheetViews>
    <sheetView topLeftCell="A148" workbookViewId="0">
      <selection activeCell="A183" sqref="A183"/>
    </sheetView>
  </sheetViews>
  <sheetFormatPr defaultRowHeight="15" x14ac:dyDescent="0.25"/>
  <cols>
    <col min="1" max="1" width="26.140625" bestFit="1" customWidth="1"/>
  </cols>
  <sheetData>
    <row r="1" spans="1:1" x14ac:dyDescent="0.25">
      <c r="A1" t="s">
        <v>308</v>
      </c>
    </row>
    <row r="2" spans="1:1" x14ac:dyDescent="0.25">
      <c r="A2" t="s">
        <v>6</v>
      </c>
    </row>
    <row r="3" spans="1:1" x14ac:dyDescent="0.25">
      <c r="A3" t="s">
        <v>9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14</v>
      </c>
    </row>
    <row r="7" spans="1:1" x14ac:dyDescent="0.25">
      <c r="A7" t="s">
        <v>16</v>
      </c>
    </row>
    <row r="8" spans="1:1" x14ac:dyDescent="0.25">
      <c r="A8" t="s">
        <v>18</v>
      </c>
    </row>
    <row r="9" spans="1:1" x14ac:dyDescent="0.25">
      <c r="A9" t="s">
        <v>19</v>
      </c>
    </row>
    <row r="10" spans="1:1" x14ac:dyDescent="0.25">
      <c r="A10" t="s">
        <v>21</v>
      </c>
    </row>
    <row r="11" spans="1:1" x14ac:dyDescent="0.25">
      <c r="A11" t="s">
        <v>23</v>
      </c>
    </row>
    <row r="12" spans="1:1" x14ac:dyDescent="0.25">
      <c r="A12" t="s">
        <v>24</v>
      </c>
    </row>
    <row r="13" spans="1:1" x14ac:dyDescent="0.25">
      <c r="A13" t="s">
        <v>26</v>
      </c>
    </row>
    <row r="14" spans="1:1" x14ac:dyDescent="0.25">
      <c r="A14" t="s">
        <v>27</v>
      </c>
    </row>
    <row r="15" spans="1:1" x14ac:dyDescent="0.25">
      <c r="A15" t="s">
        <v>29</v>
      </c>
    </row>
    <row r="16" spans="1:1" x14ac:dyDescent="0.25">
      <c r="A16" t="s">
        <v>31</v>
      </c>
    </row>
    <row r="17" spans="1:1" x14ac:dyDescent="0.25">
      <c r="A17" t="s">
        <v>33</v>
      </c>
    </row>
    <row r="18" spans="1:1" x14ac:dyDescent="0.25">
      <c r="A18" t="s">
        <v>34</v>
      </c>
    </row>
    <row r="19" spans="1:1" x14ac:dyDescent="0.25">
      <c r="A19" t="s">
        <v>36</v>
      </c>
    </row>
    <row r="20" spans="1:1" x14ac:dyDescent="0.25">
      <c r="A20" t="s">
        <v>38</v>
      </c>
    </row>
    <row r="21" spans="1:1" x14ac:dyDescent="0.25">
      <c r="A21" t="s">
        <v>40</v>
      </c>
    </row>
    <row r="22" spans="1:1" x14ac:dyDescent="0.25">
      <c r="A22" t="s">
        <v>42</v>
      </c>
    </row>
    <row r="23" spans="1:1" x14ac:dyDescent="0.25">
      <c r="A23" t="s">
        <v>45</v>
      </c>
    </row>
    <row r="24" spans="1:1" x14ac:dyDescent="0.25">
      <c r="A24" t="s">
        <v>46</v>
      </c>
    </row>
    <row r="25" spans="1:1" x14ac:dyDescent="0.25">
      <c r="A25" t="s">
        <v>47</v>
      </c>
    </row>
    <row r="26" spans="1:1" x14ac:dyDescent="0.25">
      <c r="A26" t="s">
        <v>49</v>
      </c>
    </row>
    <row r="27" spans="1:1" x14ac:dyDescent="0.25">
      <c r="A27" t="s">
        <v>51</v>
      </c>
    </row>
    <row r="28" spans="1:1" x14ac:dyDescent="0.25">
      <c r="A28" t="s">
        <v>53</v>
      </c>
    </row>
    <row r="29" spans="1:1" x14ac:dyDescent="0.25">
      <c r="A29" t="s">
        <v>54</v>
      </c>
    </row>
    <row r="30" spans="1:1" x14ac:dyDescent="0.25">
      <c r="A30" t="s">
        <v>56</v>
      </c>
    </row>
    <row r="31" spans="1:1" x14ac:dyDescent="0.25">
      <c r="A31" t="s">
        <v>57</v>
      </c>
    </row>
    <row r="32" spans="1:1" x14ac:dyDescent="0.25">
      <c r="A32" t="s">
        <v>58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t="s">
        <v>64</v>
      </c>
    </row>
    <row r="37" spans="1:1" x14ac:dyDescent="0.25">
      <c r="A37" t="s">
        <v>65</v>
      </c>
    </row>
    <row r="38" spans="1:1" x14ac:dyDescent="0.25">
      <c r="A38" t="s">
        <v>66</v>
      </c>
    </row>
    <row r="39" spans="1:1" x14ac:dyDescent="0.25">
      <c r="A39" t="s">
        <v>69</v>
      </c>
    </row>
    <row r="40" spans="1:1" x14ac:dyDescent="0.25">
      <c r="A40" t="s">
        <v>71</v>
      </c>
    </row>
    <row r="41" spans="1:1" x14ac:dyDescent="0.25">
      <c r="A41" t="s">
        <v>73</v>
      </c>
    </row>
    <row r="42" spans="1:1" x14ac:dyDescent="0.25">
      <c r="A42" t="s">
        <v>74</v>
      </c>
    </row>
    <row r="43" spans="1:1" x14ac:dyDescent="0.25">
      <c r="A43" t="s">
        <v>76</v>
      </c>
    </row>
    <row r="44" spans="1:1" x14ac:dyDescent="0.25">
      <c r="A44" t="s">
        <v>78</v>
      </c>
    </row>
    <row r="45" spans="1:1" x14ac:dyDescent="0.25">
      <c r="A45" t="s">
        <v>80</v>
      </c>
    </row>
    <row r="46" spans="1:1" x14ac:dyDescent="0.25">
      <c r="A46" t="s">
        <v>82</v>
      </c>
    </row>
    <row r="47" spans="1:1" x14ac:dyDescent="0.25">
      <c r="A47" t="s">
        <v>83</v>
      </c>
    </row>
    <row r="48" spans="1:1" x14ac:dyDescent="0.25">
      <c r="A48" t="s">
        <v>85</v>
      </c>
    </row>
    <row r="49" spans="1:1" x14ac:dyDescent="0.25">
      <c r="A49" t="s">
        <v>87</v>
      </c>
    </row>
    <row r="50" spans="1:1" x14ac:dyDescent="0.25">
      <c r="A50" t="s">
        <v>88</v>
      </c>
    </row>
    <row r="51" spans="1:1" x14ac:dyDescent="0.25">
      <c r="A51" t="s">
        <v>90</v>
      </c>
    </row>
    <row r="52" spans="1:1" x14ac:dyDescent="0.25">
      <c r="A52" t="s">
        <v>91</v>
      </c>
    </row>
    <row r="53" spans="1:1" x14ac:dyDescent="0.25">
      <c r="A53" t="s">
        <v>92</v>
      </c>
    </row>
    <row r="54" spans="1:1" x14ac:dyDescent="0.25">
      <c r="A54" t="s">
        <v>93</v>
      </c>
    </row>
    <row r="55" spans="1:1" x14ac:dyDescent="0.25">
      <c r="A55" t="s">
        <v>94</v>
      </c>
    </row>
    <row r="56" spans="1:1" x14ac:dyDescent="0.25">
      <c r="A56" t="s">
        <v>95</v>
      </c>
    </row>
    <row r="57" spans="1:1" x14ac:dyDescent="0.25">
      <c r="A57" t="s">
        <v>96</v>
      </c>
    </row>
    <row r="58" spans="1:1" x14ac:dyDescent="0.25">
      <c r="A58" t="s">
        <v>97</v>
      </c>
    </row>
    <row r="59" spans="1:1" x14ac:dyDescent="0.25">
      <c r="A59" t="s">
        <v>98</v>
      </c>
    </row>
    <row r="60" spans="1:1" x14ac:dyDescent="0.25">
      <c r="A60" t="s">
        <v>99</v>
      </c>
    </row>
    <row r="61" spans="1:1" x14ac:dyDescent="0.25">
      <c r="A61" t="s">
        <v>100</v>
      </c>
    </row>
    <row r="62" spans="1:1" x14ac:dyDescent="0.25">
      <c r="A62" t="s">
        <v>101</v>
      </c>
    </row>
    <row r="63" spans="1:1" x14ac:dyDescent="0.25">
      <c r="A63" t="s">
        <v>104</v>
      </c>
    </row>
    <row r="64" spans="1:1" x14ac:dyDescent="0.25">
      <c r="A64" t="s">
        <v>106</v>
      </c>
    </row>
    <row r="65" spans="1:1" x14ac:dyDescent="0.25">
      <c r="A65" t="s">
        <v>108</v>
      </c>
    </row>
    <row r="66" spans="1:1" x14ac:dyDescent="0.25">
      <c r="A66" t="s">
        <v>109</v>
      </c>
    </row>
    <row r="67" spans="1:1" x14ac:dyDescent="0.25">
      <c r="A67" t="s">
        <v>110</v>
      </c>
    </row>
    <row r="68" spans="1:1" x14ac:dyDescent="0.25">
      <c r="A68" t="s">
        <v>111</v>
      </c>
    </row>
    <row r="69" spans="1:1" x14ac:dyDescent="0.25">
      <c r="A69" t="s">
        <v>113</v>
      </c>
    </row>
    <row r="70" spans="1:1" x14ac:dyDescent="0.25">
      <c r="A70" t="s">
        <v>114</v>
      </c>
    </row>
    <row r="71" spans="1:1" x14ac:dyDescent="0.25">
      <c r="A71" t="s">
        <v>115</v>
      </c>
    </row>
    <row r="72" spans="1:1" x14ac:dyDescent="0.25">
      <c r="A72" t="s">
        <v>117</v>
      </c>
    </row>
    <row r="73" spans="1:1" x14ac:dyDescent="0.25">
      <c r="A73" t="s">
        <v>121</v>
      </c>
    </row>
    <row r="74" spans="1:1" x14ac:dyDescent="0.25">
      <c r="A74" t="s">
        <v>125</v>
      </c>
    </row>
    <row r="75" spans="1:1" x14ac:dyDescent="0.25">
      <c r="A75" t="s">
        <v>126</v>
      </c>
    </row>
    <row r="76" spans="1:1" x14ac:dyDescent="0.25">
      <c r="A76" t="s">
        <v>127</v>
      </c>
    </row>
    <row r="77" spans="1:1" x14ac:dyDescent="0.25">
      <c r="A77" t="s">
        <v>128</v>
      </c>
    </row>
    <row r="78" spans="1:1" x14ac:dyDescent="0.25">
      <c r="A78" t="s">
        <v>129</v>
      </c>
    </row>
    <row r="79" spans="1:1" x14ac:dyDescent="0.25">
      <c r="A79" t="s">
        <v>130</v>
      </c>
    </row>
    <row r="80" spans="1:1" x14ac:dyDescent="0.25">
      <c r="A80" t="s">
        <v>132</v>
      </c>
    </row>
    <row r="81" spans="1:1" x14ac:dyDescent="0.25">
      <c r="A81" t="s">
        <v>134</v>
      </c>
    </row>
    <row r="82" spans="1:1" x14ac:dyDescent="0.25">
      <c r="A82" t="s">
        <v>135</v>
      </c>
    </row>
    <row r="83" spans="1:1" x14ac:dyDescent="0.25">
      <c r="A83" t="s">
        <v>136</v>
      </c>
    </row>
    <row r="84" spans="1:1" x14ac:dyDescent="0.25">
      <c r="A84" t="s">
        <v>137</v>
      </c>
    </row>
    <row r="85" spans="1:1" x14ac:dyDescent="0.25">
      <c r="A85" t="s">
        <v>138</v>
      </c>
    </row>
    <row r="86" spans="1:1" x14ac:dyDescent="0.25">
      <c r="A86" t="s">
        <v>139</v>
      </c>
    </row>
    <row r="87" spans="1:1" x14ac:dyDescent="0.25">
      <c r="A87" t="s">
        <v>141</v>
      </c>
    </row>
    <row r="88" spans="1:1" x14ac:dyDescent="0.25">
      <c r="A88" t="s">
        <v>142</v>
      </c>
    </row>
    <row r="89" spans="1:1" x14ac:dyDescent="0.25">
      <c r="A89" t="s">
        <v>143</v>
      </c>
    </row>
    <row r="90" spans="1:1" x14ac:dyDescent="0.25">
      <c r="A90" t="s">
        <v>144</v>
      </c>
    </row>
    <row r="91" spans="1:1" x14ac:dyDescent="0.25">
      <c r="A91" t="s">
        <v>147</v>
      </c>
    </row>
    <row r="92" spans="1:1" x14ac:dyDescent="0.25">
      <c r="A92" t="s">
        <v>148</v>
      </c>
    </row>
    <row r="93" spans="1:1" x14ac:dyDescent="0.25">
      <c r="A93" t="s">
        <v>149</v>
      </c>
    </row>
    <row r="94" spans="1:1" x14ac:dyDescent="0.25">
      <c r="A94" t="s">
        <v>150</v>
      </c>
    </row>
    <row r="95" spans="1:1" x14ac:dyDescent="0.25">
      <c r="A95" t="s">
        <v>151</v>
      </c>
    </row>
    <row r="96" spans="1:1" x14ac:dyDescent="0.25">
      <c r="A96" t="s">
        <v>153</v>
      </c>
    </row>
    <row r="97" spans="1:1" x14ac:dyDescent="0.25">
      <c r="A97" t="s">
        <v>155</v>
      </c>
    </row>
    <row r="98" spans="1:1" x14ac:dyDescent="0.25">
      <c r="A98" t="s">
        <v>157</v>
      </c>
    </row>
    <row r="99" spans="1:1" x14ac:dyDescent="0.25">
      <c r="A99" t="s">
        <v>159</v>
      </c>
    </row>
    <row r="100" spans="1:1" x14ac:dyDescent="0.25">
      <c r="A100" t="s">
        <v>160</v>
      </c>
    </row>
    <row r="101" spans="1:1" x14ac:dyDescent="0.25">
      <c r="A101" t="s">
        <v>162</v>
      </c>
    </row>
    <row r="102" spans="1:1" x14ac:dyDescent="0.25">
      <c r="A102" t="s">
        <v>163</v>
      </c>
    </row>
    <row r="103" spans="1:1" x14ac:dyDescent="0.25">
      <c r="A103" t="s">
        <v>164</v>
      </c>
    </row>
    <row r="104" spans="1:1" x14ac:dyDescent="0.25">
      <c r="A104" t="s">
        <v>165</v>
      </c>
    </row>
    <row r="105" spans="1:1" x14ac:dyDescent="0.25">
      <c r="A105" t="s">
        <v>167</v>
      </c>
    </row>
    <row r="106" spans="1:1" x14ac:dyDescent="0.25">
      <c r="A106" t="s">
        <v>169</v>
      </c>
    </row>
    <row r="107" spans="1:1" x14ac:dyDescent="0.25">
      <c r="A107" t="s">
        <v>170</v>
      </c>
    </row>
    <row r="108" spans="1:1" x14ac:dyDescent="0.25">
      <c r="A108" t="s">
        <v>171</v>
      </c>
    </row>
    <row r="109" spans="1:1" x14ac:dyDescent="0.25">
      <c r="A109" t="s">
        <v>173</v>
      </c>
    </row>
    <row r="110" spans="1:1" x14ac:dyDescent="0.25">
      <c r="A110" t="s">
        <v>174</v>
      </c>
    </row>
    <row r="111" spans="1:1" x14ac:dyDescent="0.25">
      <c r="A111" t="s">
        <v>175</v>
      </c>
    </row>
    <row r="112" spans="1:1" x14ac:dyDescent="0.25">
      <c r="A112" t="s">
        <v>177</v>
      </c>
    </row>
    <row r="113" spans="1:1" x14ac:dyDescent="0.25">
      <c r="A113" t="s">
        <v>179</v>
      </c>
    </row>
    <row r="114" spans="1:1" x14ac:dyDescent="0.25">
      <c r="A114" t="s">
        <v>181</v>
      </c>
    </row>
    <row r="115" spans="1:1" x14ac:dyDescent="0.25">
      <c r="A115" t="s">
        <v>183</v>
      </c>
    </row>
    <row r="116" spans="1:1" x14ac:dyDescent="0.25">
      <c r="A116" t="s">
        <v>185</v>
      </c>
    </row>
    <row r="117" spans="1:1" x14ac:dyDescent="0.25">
      <c r="A117" t="s">
        <v>186</v>
      </c>
    </row>
    <row r="118" spans="1:1" x14ac:dyDescent="0.25">
      <c r="A118" t="s">
        <v>187</v>
      </c>
    </row>
    <row r="119" spans="1:1" x14ac:dyDescent="0.25">
      <c r="A119" t="s">
        <v>191</v>
      </c>
    </row>
    <row r="120" spans="1:1" x14ac:dyDescent="0.25">
      <c r="A120" t="s">
        <v>192</v>
      </c>
    </row>
    <row r="121" spans="1:1" x14ac:dyDescent="0.25">
      <c r="A121" t="s">
        <v>193</v>
      </c>
    </row>
    <row r="122" spans="1:1" x14ac:dyDescent="0.25">
      <c r="A122" t="s">
        <v>194</v>
      </c>
    </row>
    <row r="123" spans="1:1" x14ac:dyDescent="0.25">
      <c r="A123" t="s">
        <v>195</v>
      </c>
    </row>
    <row r="124" spans="1:1" x14ac:dyDescent="0.25">
      <c r="A124" t="s">
        <v>196</v>
      </c>
    </row>
    <row r="125" spans="1:1" x14ac:dyDescent="0.25">
      <c r="A125" t="s">
        <v>197</v>
      </c>
    </row>
    <row r="126" spans="1:1" x14ac:dyDescent="0.25">
      <c r="A126" t="s">
        <v>198</v>
      </c>
    </row>
    <row r="127" spans="1:1" x14ac:dyDescent="0.25">
      <c r="A127" t="s">
        <v>200</v>
      </c>
    </row>
    <row r="128" spans="1:1" x14ac:dyDescent="0.25">
      <c r="A128" t="s">
        <v>201</v>
      </c>
    </row>
    <row r="129" spans="1:1" x14ac:dyDescent="0.25">
      <c r="A129" t="s">
        <v>202</v>
      </c>
    </row>
    <row r="130" spans="1:1" x14ac:dyDescent="0.25">
      <c r="A130" t="s">
        <v>204</v>
      </c>
    </row>
    <row r="131" spans="1:1" x14ac:dyDescent="0.25">
      <c r="A131" t="s">
        <v>205</v>
      </c>
    </row>
    <row r="132" spans="1:1" x14ac:dyDescent="0.25">
      <c r="A132" t="s">
        <v>206</v>
      </c>
    </row>
    <row r="133" spans="1:1" x14ac:dyDescent="0.25">
      <c r="A133" t="s">
        <v>207</v>
      </c>
    </row>
    <row r="134" spans="1:1" x14ac:dyDescent="0.25">
      <c r="A134" t="s">
        <v>209</v>
      </c>
    </row>
    <row r="135" spans="1:1" x14ac:dyDescent="0.25">
      <c r="A135" t="s">
        <v>210</v>
      </c>
    </row>
    <row r="136" spans="1:1" x14ac:dyDescent="0.25">
      <c r="A136" t="s">
        <v>211</v>
      </c>
    </row>
    <row r="137" spans="1:1" x14ac:dyDescent="0.25">
      <c r="A137" t="s">
        <v>212</v>
      </c>
    </row>
    <row r="138" spans="1:1" x14ac:dyDescent="0.25">
      <c r="A138" t="s">
        <v>215</v>
      </c>
    </row>
    <row r="139" spans="1:1" x14ac:dyDescent="0.25">
      <c r="A139" t="s">
        <v>216</v>
      </c>
    </row>
    <row r="140" spans="1:1" x14ac:dyDescent="0.25">
      <c r="A140" t="s">
        <v>217</v>
      </c>
    </row>
    <row r="141" spans="1:1" x14ac:dyDescent="0.25">
      <c r="A141" t="s">
        <v>218</v>
      </c>
    </row>
    <row r="142" spans="1:1" x14ac:dyDescent="0.25">
      <c r="A142" t="s">
        <v>220</v>
      </c>
    </row>
    <row r="143" spans="1:1" x14ac:dyDescent="0.25">
      <c r="A143" t="s">
        <v>221</v>
      </c>
    </row>
    <row r="144" spans="1:1" x14ac:dyDescent="0.25">
      <c r="A144" t="s">
        <v>222</v>
      </c>
    </row>
    <row r="145" spans="1:1" x14ac:dyDescent="0.25">
      <c r="A145" t="s">
        <v>223</v>
      </c>
    </row>
    <row r="146" spans="1:1" x14ac:dyDescent="0.25">
      <c r="A146" t="s">
        <v>225</v>
      </c>
    </row>
    <row r="147" spans="1:1" x14ac:dyDescent="0.25">
      <c r="A147" t="s">
        <v>227</v>
      </c>
    </row>
    <row r="148" spans="1:1" x14ac:dyDescent="0.25">
      <c r="A148" t="s">
        <v>228</v>
      </c>
    </row>
    <row r="149" spans="1:1" x14ac:dyDescent="0.25">
      <c r="A149" t="s">
        <v>229</v>
      </c>
    </row>
    <row r="150" spans="1:1" x14ac:dyDescent="0.25">
      <c r="A150" t="s">
        <v>230</v>
      </c>
    </row>
    <row r="151" spans="1:1" x14ac:dyDescent="0.25">
      <c r="A151" t="s">
        <v>232</v>
      </c>
    </row>
    <row r="152" spans="1:1" x14ac:dyDescent="0.25">
      <c r="A152" t="s">
        <v>235</v>
      </c>
    </row>
    <row r="153" spans="1:1" x14ac:dyDescent="0.25">
      <c r="A153" t="s">
        <v>236</v>
      </c>
    </row>
    <row r="154" spans="1:1" x14ac:dyDescent="0.25">
      <c r="A154" t="s">
        <v>237</v>
      </c>
    </row>
    <row r="155" spans="1:1" x14ac:dyDescent="0.25">
      <c r="A155" t="s">
        <v>238</v>
      </c>
    </row>
    <row r="156" spans="1:1" x14ac:dyDescent="0.25">
      <c r="A156" t="s">
        <v>239</v>
      </c>
    </row>
    <row r="157" spans="1:1" x14ac:dyDescent="0.25">
      <c r="A157" t="s">
        <v>241</v>
      </c>
    </row>
    <row r="158" spans="1:1" x14ac:dyDescent="0.25">
      <c r="A158" t="s">
        <v>242</v>
      </c>
    </row>
    <row r="159" spans="1:1" x14ac:dyDescent="0.25">
      <c r="A159" t="s">
        <v>244</v>
      </c>
    </row>
    <row r="160" spans="1:1" x14ac:dyDescent="0.25">
      <c r="A160" t="s">
        <v>245</v>
      </c>
    </row>
    <row r="161" spans="1:1" x14ac:dyDescent="0.25">
      <c r="A161" t="s">
        <v>246</v>
      </c>
    </row>
    <row r="162" spans="1:1" x14ac:dyDescent="0.25">
      <c r="A162" t="s">
        <v>248</v>
      </c>
    </row>
    <row r="163" spans="1:1" x14ac:dyDescent="0.25">
      <c r="A163" t="s">
        <v>249</v>
      </c>
    </row>
    <row r="164" spans="1:1" x14ac:dyDescent="0.25">
      <c r="A164" t="s">
        <v>252</v>
      </c>
    </row>
    <row r="165" spans="1:1" x14ac:dyDescent="0.25">
      <c r="A165" t="s">
        <v>253</v>
      </c>
    </row>
    <row r="166" spans="1:1" x14ac:dyDescent="0.25">
      <c r="A166" t="s">
        <v>254</v>
      </c>
    </row>
    <row r="167" spans="1:1" x14ac:dyDescent="0.25">
      <c r="A167" t="s">
        <v>255</v>
      </c>
    </row>
    <row r="168" spans="1:1" x14ac:dyDescent="0.25">
      <c r="A168" t="s">
        <v>256</v>
      </c>
    </row>
    <row r="169" spans="1:1" x14ac:dyDescent="0.25">
      <c r="A169" t="s">
        <v>257</v>
      </c>
    </row>
    <row r="170" spans="1:1" x14ac:dyDescent="0.25">
      <c r="A170" t="s">
        <v>258</v>
      </c>
    </row>
    <row r="171" spans="1:1" x14ac:dyDescent="0.25">
      <c r="A171" t="s">
        <v>261</v>
      </c>
    </row>
    <row r="172" spans="1:1" x14ac:dyDescent="0.25">
      <c r="A172" t="s">
        <v>262</v>
      </c>
    </row>
    <row r="173" spans="1:1" x14ac:dyDescent="0.25">
      <c r="A173" t="s">
        <v>265</v>
      </c>
    </row>
    <row r="174" spans="1:1" x14ac:dyDescent="0.25">
      <c r="A174" t="s">
        <v>267</v>
      </c>
    </row>
    <row r="175" spans="1:1" x14ac:dyDescent="0.25">
      <c r="A175" t="s">
        <v>268</v>
      </c>
    </row>
    <row r="176" spans="1:1" x14ac:dyDescent="0.25">
      <c r="A176" t="s">
        <v>269</v>
      </c>
    </row>
    <row r="177" spans="1:1" x14ac:dyDescent="0.25">
      <c r="A177" t="s">
        <v>270</v>
      </c>
    </row>
    <row r="178" spans="1:1" x14ac:dyDescent="0.25">
      <c r="A178" t="s">
        <v>272</v>
      </c>
    </row>
    <row r="179" spans="1:1" x14ac:dyDescent="0.25">
      <c r="A179" t="s">
        <v>273</v>
      </c>
    </row>
    <row r="180" spans="1:1" x14ac:dyDescent="0.25">
      <c r="A180" t="s">
        <v>274</v>
      </c>
    </row>
    <row r="182" spans="1:1" x14ac:dyDescent="0.25">
      <c r="A182" s="4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FD60-9821-418E-98B7-E9E71710BED3}">
  <dimension ref="A1:A204"/>
  <sheetViews>
    <sheetView workbookViewId="0">
      <selection activeCell="A2" sqref="A2"/>
    </sheetView>
  </sheetViews>
  <sheetFormatPr defaultRowHeight="15" x14ac:dyDescent="0.25"/>
  <cols>
    <col min="1" max="1" width="26.140625" style="4" bestFit="1" customWidth="1"/>
  </cols>
  <sheetData>
    <row r="1" spans="1:1" x14ac:dyDescent="0.25">
      <c r="A1" s="4" t="s">
        <v>1</v>
      </c>
    </row>
    <row r="2" spans="1:1" x14ac:dyDescent="0.25">
      <c r="A2" s="4" t="s">
        <v>6</v>
      </c>
    </row>
    <row r="3" spans="1:1" x14ac:dyDescent="0.25">
      <c r="A3" s="4" t="s">
        <v>9</v>
      </c>
    </row>
    <row r="4" spans="1:1" x14ac:dyDescent="0.25">
      <c r="A4" s="4" t="s">
        <v>11</v>
      </c>
    </row>
    <row r="5" spans="1:1" x14ac:dyDescent="0.25">
      <c r="A5" s="4" t="s">
        <v>12</v>
      </c>
    </row>
    <row r="6" spans="1:1" x14ac:dyDescent="0.25">
      <c r="A6" s="4" t="s">
        <v>14</v>
      </c>
    </row>
    <row r="7" spans="1:1" x14ac:dyDescent="0.25">
      <c r="A7" s="4" t="s">
        <v>16</v>
      </c>
    </row>
    <row r="8" spans="1:1" x14ac:dyDescent="0.25">
      <c r="A8" s="4" t="s">
        <v>18</v>
      </c>
    </row>
    <row r="9" spans="1:1" x14ac:dyDescent="0.25">
      <c r="A9" s="4" t="s">
        <v>19</v>
      </c>
    </row>
    <row r="10" spans="1:1" x14ac:dyDescent="0.25">
      <c r="A10" s="4" t="s">
        <v>21</v>
      </c>
    </row>
    <row r="11" spans="1:1" x14ac:dyDescent="0.25">
      <c r="A11" s="4" t="s">
        <v>23</v>
      </c>
    </row>
    <row r="12" spans="1:1" x14ac:dyDescent="0.25">
      <c r="A12" s="4" t="s">
        <v>24</v>
      </c>
    </row>
    <row r="13" spans="1:1" x14ac:dyDescent="0.25">
      <c r="A13" s="4" t="s">
        <v>26</v>
      </c>
    </row>
    <row r="14" spans="1:1" x14ac:dyDescent="0.25">
      <c r="A14" s="4" t="s">
        <v>27</v>
      </c>
    </row>
    <row r="15" spans="1:1" x14ac:dyDescent="0.25">
      <c r="A15" s="4" t="s">
        <v>29</v>
      </c>
    </row>
    <row r="16" spans="1:1" x14ac:dyDescent="0.25">
      <c r="A16" s="4" t="s">
        <v>31</v>
      </c>
    </row>
    <row r="17" spans="1:1" x14ac:dyDescent="0.25">
      <c r="A17" s="4" t="s">
        <v>33</v>
      </c>
    </row>
    <row r="18" spans="1:1" x14ac:dyDescent="0.25">
      <c r="A18" s="4" t="s">
        <v>34</v>
      </c>
    </row>
    <row r="19" spans="1:1" x14ac:dyDescent="0.25">
      <c r="A19" s="4" t="s">
        <v>36</v>
      </c>
    </row>
    <row r="20" spans="1:1" x14ac:dyDescent="0.25">
      <c r="A20" s="4" t="s">
        <v>38</v>
      </c>
    </row>
    <row r="21" spans="1:1" x14ac:dyDescent="0.25">
      <c r="A21" s="4" t="s">
        <v>40</v>
      </c>
    </row>
    <row r="22" spans="1:1" x14ac:dyDescent="0.25">
      <c r="A22" s="4" t="s">
        <v>42</v>
      </c>
    </row>
    <row r="23" spans="1:1" x14ac:dyDescent="0.25">
      <c r="A23" s="4" t="s">
        <v>44</v>
      </c>
    </row>
    <row r="24" spans="1:1" x14ac:dyDescent="0.25">
      <c r="A24" s="4" t="s">
        <v>45</v>
      </c>
    </row>
    <row r="25" spans="1:1" x14ac:dyDescent="0.25">
      <c r="A25" s="4" t="s">
        <v>46</v>
      </c>
    </row>
    <row r="26" spans="1:1" x14ac:dyDescent="0.25">
      <c r="A26" s="4" t="s">
        <v>47</v>
      </c>
    </row>
    <row r="27" spans="1:1" x14ac:dyDescent="0.25">
      <c r="A27" s="4" t="s">
        <v>49</v>
      </c>
    </row>
    <row r="28" spans="1:1" x14ac:dyDescent="0.25">
      <c r="A28" s="4" t="s">
        <v>51</v>
      </c>
    </row>
    <row r="29" spans="1:1" x14ac:dyDescent="0.25">
      <c r="A29" s="4" t="s">
        <v>53</v>
      </c>
    </row>
    <row r="30" spans="1:1" x14ac:dyDescent="0.25">
      <c r="A30" s="4" t="s">
        <v>54</v>
      </c>
    </row>
    <row r="31" spans="1:1" x14ac:dyDescent="0.25">
      <c r="A31" s="4" t="s">
        <v>56</v>
      </c>
    </row>
    <row r="32" spans="1:1" x14ac:dyDescent="0.25">
      <c r="A32" s="4" t="s">
        <v>57</v>
      </c>
    </row>
    <row r="33" spans="1:1" x14ac:dyDescent="0.25">
      <c r="A33" s="4" t="s">
        <v>58</v>
      </c>
    </row>
    <row r="34" spans="1:1" x14ac:dyDescent="0.25">
      <c r="A34" s="4" t="s">
        <v>60</v>
      </c>
    </row>
    <row r="35" spans="1:1" x14ac:dyDescent="0.25">
      <c r="A35" s="4" t="s">
        <v>61</v>
      </c>
    </row>
    <row r="36" spans="1:1" x14ac:dyDescent="0.25">
      <c r="A36" s="4" t="s">
        <v>62</v>
      </c>
    </row>
    <row r="37" spans="1:1" x14ac:dyDescent="0.25">
      <c r="A37" s="4" t="s">
        <v>64</v>
      </c>
    </row>
    <row r="38" spans="1:1" x14ac:dyDescent="0.25">
      <c r="A38" s="4" t="s">
        <v>65</v>
      </c>
    </row>
    <row r="39" spans="1:1" x14ac:dyDescent="0.25">
      <c r="A39" s="4" t="s">
        <v>66</v>
      </c>
    </row>
    <row r="40" spans="1:1" x14ac:dyDescent="0.25">
      <c r="A40" s="4" t="s">
        <v>68</v>
      </c>
    </row>
    <row r="41" spans="1:1" x14ac:dyDescent="0.25">
      <c r="A41" s="4" t="s">
        <v>69</v>
      </c>
    </row>
    <row r="42" spans="1:1" x14ac:dyDescent="0.25">
      <c r="A42" s="4" t="s">
        <v>71</v>
      </c>
    </row>
    <row r="43" spans="1:1" x14ac:dyDescent="0.25">
      <c r="A43" s="4" t="s">
        <v>73</v>
      </c>
    </row>
    <row r="44" spans="1:1" x14ac:dyDescent="0.25">
      <c r="A44" s="4" t="s">
        <v>74</v>
      </c>
    </row>
    <row r="45" spans="1:1" x14ac:dyDescent="0.25">
      <c r="A45" s="4" t="s">
        <v>76</v>
      </c>
    </row>
    <row r="46" spans="1:1" x14ac:dyDescent="0.25">
      <c r="A46" s="4" t="s">
        <v>78</v>
      </c>
    </row>
    <row r="47" spans="1:1" x14ac:dyDescent="0.25">
      <c r="A47" s="4" t="s">
        <v>79</v>
      </c>
    </row>
    <row r="48" spans="1:1" x14ac:dyDescent="0.25">
      <c r="A48" s="4" t="s">
        <v>80</v>
      </c>
    </row>
    <row r="49" spans="1:1" x14ac:dyDescent="0.25">
      <c r="A49" s="4" t="s">
        <v>82</v>
      </c>
    </row>
    <row r="50" spans="1:1" x14ac:dyDescent="0.25">
      <c r="A50" s="4" t="s">
        <v>83</v>
      </c>
    </row>
    <row r="51" spans="1:1" x14ac:dyDescent="0.25">
      <c r="A51" s="4" t="s">
        <v>84</v>
      </c>
    </row>
    <row r="52" spans="1:1" x14ac:dyDescent="0.25">
      <c r="A52" s="4" t="s">
        <v>85</v>
      </c>
    </row>
    <row r="53" spans="1:1" x14ac:dyDescent="0.25">
      <c r="A53" s="4" t="s">
        <v>87</v>
      </c>
    </row>
    <row r="54" spans="1:1" x14ac:dyDescent="0.25">
      <c r="A54" s="4" t="s">
        <v>88</v>
      </c>
    </row>
    <row r="55" spans="1:1" x14ac:dyDescent="0.25">
      <c r="A55" s="4" t="s">
        <v>90</v>
      </c>
    </row>
    <row r="56" spans="1:1" x14ac:dyDescent="0.25">
      <c r="A56" s="4" t="s">
        <v>91</v>
      </c>
    </row>
    <row r="57" spans="1:1" x14ac:dyDescent="0.25">
      <c r="A57" s="4" t="s">
        <v>92</v>
      </c>
    </row>
    <row r="58" spans="1:1" x14ac:dyDescent="0.25">
      <c r="A58" s="4" t="s">
        <v>93</v>
      </c>
    </row>
    <row r="59" spans="1:1" x14ac:dyDescent="0.25">
      <c r="A59" s="4" t="s">
        <v>94</v>
      </c>
    </row>
    <row r="60" spans="1:1" x14ac:dyDescent="0.25">
      <c r="A60" s="4" t="s">
        <v>95</v>
      </c>
    </row>
    <row r="61" spans="1:1" x14ac:dyDescent="0.25">
      <c r="A61" s="4" t="s">
        <v>96</v>
      </c>
    </row>
    <row r="62" spans="1:1" x14ac:dyDescent="0.25">
      <c r="A62" s="4" t="s">
        <v>97</v>
      </c>
    </row>
    <row r="63" spans="1:1" x14ac:dyDescent="0.25">
      <c r="A63" s="4" t="s">
        <v>98</v>
      </c>
    </row>
    <row r="64" spans="1:1" x14ac:dyDescent="0.25">
      <c r="A64" s="4" t="s">
        <v>99</v>
      </c>
    </row>
    <row r="65" spans="1:1" x14ac:dyDescent="0.25">
      <c r="A65" s="4" t="s">
        <v>100</v>
      </c>
    </row>
    <row r="66" spans="1:1" x14ac:dyDescent="0.25">
      <c r="A66" s="4" t="s">
        <v>101</v>
      </c>
    </row>
    <row r="67" spans="1:1" x14ac:dyDescent="0.25">
      <c r="A67" s="4" t="s">
        <v>103</v>
      </c>
    </row>
    <row r="68" spans="1:1" x14ac:dyDescent="0.25">
      <c r="A68" s="4" t="s">
        <v>104</v>
      </c>
    </row>
    <row r="69" spans="1:1" x14ac:dyDescent="0.25">
      <c r="A69" s="4" t="s">
        <v>106</v>
      </c>
    </row>
    <row r="70" spans="1:1" x14ac:dyDescent="0.25">
      <c r="A70" s="4" t="s">
        <v>108</v>
      </c>
    </row>
    <row r="71" spans="1:1" x14ac:dyDescent="0.25">
      <c r="A71" s="4" t="s">
        <v>109</v>
      </c>
    </row>
    <row r="72" spans="1:1" x14ac:dyDescent="0.25">
      <c r="A72" s="4" t="s">
        <v>110</v>
      </c>
    </row>
    <row r="73" spans="1:1" x14ac:dyDescent="0.25">
      <c r="A73" s="4" t="s">
        <v>111</v>
      </c>
    </row>
    <row r="74" spans="1:1" x14ac:dyDescent="0.25">
      <c r="A74" s="4" t="s">
        <v>113</v>
      </c>
    </row>
    <row r="75" spans="1:1" x14ac:dyDescent="0.25">
      <c r="A75" s="4" t="s">
        <v>114</v>
      </c>
    </row>
    <row r="76" spans="1:1" x14ac:dyDescent="0.25">
      <c r="A76" s="4" t="s">
        <v>115</v>
      </c>
    </row>
    <row r="77" spans="1:1" x14ac:dyDescent="0.25">
      <c r="A77" s="4" t="s">
        <v>117</v>
      </c>
    </row>
    <row r="78" spans="1:1" x14ac:dyDescent="0.25">
      <c r="A78" s="4" t="s">
        <v>119</v>
      </c>
    </row>
    <row r="79" spans="1:1" x14ac:dyDescent="0.25">
      <c r="A79" s="4" t="s">
        <v>121</v>
      </c>
    </row>
    <row r="80" spans="1:1" x14ac:dyDescent="0.25">
      <c r="A80" s="4" t="s">
        <v>123</v>
      </c>
    </row>
    <row r="81" spans="1:1" x14ac:dyDescent="0.25">
      <c r="A81" s="4" t="s">
        <v>125</v>
      </c>
    </row>
    <row r="82" spans="1:1" x14ac:dyDescent="0.25">
      <c r="A82" s="4" t="s">
        <v>126</v>
      </c>
    </row>
    <row r="83" spans="1:1" x14ac:dyDescent="0.25">
      <c r="A83" s="4" t="s">
        <v>127</v>
      </c>
    </row>
    <row r="84" spans="1:1" x14ac:dyDescent="0.25">
      <c r="A84" s="4" t="s">
        <v>128</v>
      </c>
    </row>
    <row r="85" spans="1:1" x14ac:dyDescent="0.25">
      <c r="A85" s="4" t="s">
        <v>129</v>
      </c>
    </row>
    <row r="86" spans="1:1" x14ac:dyDescent="0.25">
      <c r="A86" s="4" t="s">
        <v>130</v>
      </c>
    </row>
    <row r="87" spans="1:1" x14ac:dyDescent="0.25">
      <c r="A87" s="4" t="s">
        <v>132</v>
      </c>
    </row>
    <row r="88" spans="1:1" x14ac:dyDescent="0.25">
      <c r="A88" s="4" t="s">
        <v>133</v>
      </c>
    </row>
    <row r="89" spans="1:1" x14ac:dyDescent="0.25">
      <c r="A89" s="4" t="s">
        <v>134</v>
      </c>
    </row>
    <row r="90" spans="1:1" x14ac:dyDescent="0.25">
      <c r="A90" s="4" t="s">
        <v>135</v>
      </c>
    </row>
    <row r="91" spans="1:1" x14ac:dyDescent="0.25">
      <c r="A91" s="4" t="s">
        <v>136</v>
      </c>
    </row>
    <row r="92" spans="1:1" x14ac:dyDescent="0.25">
      <c r="A92" s="4" t="s">
        <v>137</v>
      </c>
    </row>
    <row r="93" spans="1:1" x14ac:dyDescent="0.25">
      <c r="A93" s="4" t="s">
        <v>138</v>
      </c>
    </row>
    <row r="94" spans="1:1" x14ac:dyDescent="0.25">
      <c r="A94" s="4" t="s">
        <v>139</v>
      </c>
    </row>
    <row r="95" spans="1:1" x14ac:dyDescent="0.25">
      <c r="A95" s="4" t="s">
        <v>141</v>
      </c>
    </row>
    <row r="96" spans="1:1" x14ac:dyDescent="0.25">
      <c r="A96" s="4" t="s">
        <v>142</v>
      </c>
    </row>
    <row r="97" spans="1:1" x14ac:dyDescent="0.25">
      <c r="A97" s="4" t="s">
        <v>143</v>
      </c>
    </row>
    <row r="98" spans="1:1" x14ac:dyDescent="0.25">
      <c r="A98" s="4" t="s">
        <v>144</v>
      </c>
    </row>
    <row r="99" spans="1:1" x14ac:dyDescent="0.25">
      <c r="A99" s="4" t="s">
        <v>145</v>
      </c>
    </row>
    <row r="100" spans="1:1" x14ac:dyDescent="0.25">
      <c r="A100" s="4" t="s">
        <v>147</v>
      </c>
    </row>
    <row r="101" spans="1:1" x14ac:dyDescent="0.25">
      <c r="A101" s="4" t="s">
        <v>148</v>
      </c>
    </row>
    <row r="102" spans="1:1" x14ac:dyDescent="0.25">
      <c r="A102" s="4" t="s">
        <v>149</v>
      </c>
    </row>
    <row r="103" spans="1:1" x14ac:dyDescent="0.25">
      <c r="A103" s="4" t="s">
        <v>150</v>
      </c>
    </row>
    <row r="104" spans="1:1" x14ac:dyDescent="0.25">
      <c r="A104" s="4" t="s">
        <v>151</v>
      </c>
    </row>
    <row r="105" spans="1:1" x14ac:dyDescent="0.25">
      <c r="A105" s="4" t="s">
        <v>152</v>
      </c>
    </row>
    <row r="106" spans="1:1" x14ac:dyDescent="0.25">
      <c r="A106" s="4" t="s">
        <v>153</v>
      </c>
    </row>
    <row r="107" spans="1:1" x14ac:dyDescent="0.25">
      <c r="A107" s="4" t="s">
        <v>155</v>
      </c>
    </row>
    <row r="108" spans="1:1" x14ac:dyDescent="0.25">
      <c r="A108" s="4" t="s">
        <v>157</v>
      </c>
    </row>
    <row r="109" spans="1:1" x14ac:dyDescent="0.25">
      <c r="A109" s="4" t="s">
        <v>159</v>
      </c>
    </row>
    <row r="110" spans="1:1" x14ac:dyDescent="0.25">
      <c r="A110" s="4" t="s">
        <v>160</v>
      </c>
    </row>
    <row r="111" spans="1:1" x14ac:dyDescent="0.25">
      <c r="A111" s="4" t="s">
        <v>162</v>
      </c>
    </row>
    <row r="112" spans="1:1" x14ac:dyDescent="0.25">
      <c r="A112" s="4" t="s">
        <v>163</v>
      </c>
    </row>
    <row r="113" spans="1:1" x14ac:dyDescent="0.25">
      <c r="A113" s="4" t="s">
        <v>164</v>
      </c>
    </row>
    <row r="114" spans="1:1" x14ac:dyDescent="0.25">
      <c r="A114" s="4" t="s">
        <v>165</v>
      </c>
    </row>
    <row r="115" spans="1:1" x14ac:dyDescent="0.25">
      <c r="A115" s="4" t="s">
        <v>167</v>
      </c>
    </row>
    <row r="116" spans="1:1" x14ac:dyDescent="0.25">
      <c r="A116" s="4" t="s">
        <v>169</v>
      </c>
    </row>
    <row r="117" spans="1:1" x14ac:dyDescent="0.25">
      <c r="A117" s="4" t="s">
        <v>170</v>
      </c>
    </row>
    <row r="118" spans="1:1" x14ac:dyDescent="0.25">
      <c r="A118" s="4" t="s">
        <v>171</v>
      </c>
    </row>
    <row r="119" spans="1:1" x14ac:dyDescent="0.25">
      <c r="A119" s="4" t="s">
        <v>173</v>
      </c>
    </row>
    <row r="120" spans="1:1" x14ac:dyDescent="0.25">
      <c r="A120" s="4" t="s">
        <v>174</v>
      </c>
    </row>
    <row r="121" spans="1:1" x14ac:dyDescent="0.25">
      <c r="A121" s="4" t="s">
        <v>175</v>
      </c>
    </row>
    <row r="122" spans="1:1" x14ac:dyDescent="0.25">
      <c r="A122" s="4" t="s">
        <v>177</v>
      </c>
    </row>
    <row r="123" spans="1:1" x14ac:dyDescent="0.25">
      <c r="A123" s="4" t="s">
        <v>178</v>
      </c>
    </row>
    <row r="124" spans="1:1" x14ac:dyDescent="0.25">
      <c r="A124" s="4" t="s">
        <v>179</v>
      </c>
    </row>
    <row r="125" spans="1:1" x14ac:dyDescent="0.25">
      <c r="A125" s="4" t="s">
        <v>181</v>
      </c>
    </row>
    <row r="126" spans="1:1" x14ac:dyDescent="0.25">
      <c r="A126" s="4" t="s">
        <v>183</v>
      </c>
    </row>
    <row r="127" spans="1:1" x14ac:dyDescent="0.25">
      <c r="A127" s="4" t="s">
        <v>185</v>
      </c>
    </row>
    <row r="128" spans="1:1" x14ac:dyDescent="0.25">
      <c r="A128" s="4" t="s">
        <v>186</v>
      </c>
    </row>
    <row r="129" spans="1:1" x14ac:dyDescent="0.25">
      <c r="A129" s="4" t="s">
        <v>187</v>
      </c>
    </row>
    <row r="130" spans="1:1" x14ac:dyDescent="0.25">
      <c r="A130" s="4" t="s">
        <v>189</v>
      </c>
    </row>
    <row r="131" spans="1:1" x14ac:dyDescent="0.25">
      <c r="A131" s="4" t="s">
        <v>191</v>
      </c>
    </row>
    <row r="132" spans="1:1" x14ac:dyDescent="0.25">
      <c r="A132" s="4" t="s">
        <v>192</v>
      </c>
    </row>
    <row r="133" spans="1:1" x14ac:dyDescent="0.25">
      <c r="A133" s="4" t="s">
        <v>193</v>
      </c>
    </row>
    <row r="134" spans="1:1" x14ac:dyDescent="0.25">
      <c r="A134" s="4" t="s">
        <v>194</v>
      </c>
    </row>
    <row r="135" spans="1:1" x14ac:dyDescent="0.25">
      <c r="A135" s="4" t="s">
        <v>195</v>
      </c>
    </row>
    <row r="136" spans="1:1" x14ac:dyDescent="0.25">
      <c r="A136" s="4" t="s">
        <v>196</v>
      </c>
    </row>
    <row r="137" spans="1:1" x14ac:dyDescent="0.25">
      <c r="A137" s="4" t="s">
        <v>197</v>
      </c>
    </row>
    <row r="138" spans="1:1" x14ac:dyDescent="0.25">
      <c r="A138" s="4" t="s">
        <v>198</v>
      </c>
    </row>
    <row r="139" spans="1:1" x14ac:dyDescent="0.25">
      <c r="A139" s="4" t="s">
        <v>200</v>
      </c>
    </row>
    <row r="140" spans="1:1" x14ac:dyDescent="0.25">
      <c r="A140" s="4" t="s">
        <v>201</v>
      </c>
    </row>
    <row r="141" spans="1:1" x14ac:dyDescent="0.25">
      <c r="A141" s="4" t="s">
        <v>202</v>
      </c>
    </row>
    <row r="142" spans="1:1" x14ac:dyDescent="0.25">
      <c r="A142" s="4" t="s">
        <v>204</v>
      </c>
    </row>
    <row r="143" spans="1:1" x14ac:dyDescent="0.25">
      <c r="A143" s="4" t="s">
        <v>205</v>
      </c>
    </row>
    <row r="144" spans="1:1" x14ac:dyDescent="0.25">
      <c r="A144" s="4" t="s">
        <v>206</v>
      </c>
    </row>
    <row r="145" spans="1:1" x14ac:dyDescent="0.25">
      <c r="A145" s="4" t="s">
        <v>207</v>
      </c>
    </row>
    <row r="146" spans="1:1" x14ac:dyDescent="0.25">
      <c r="A146" s="4" t="s">
        <v>208</v>
      </c>
    </row>
    <row r="147" spans="1:1" x14ac:dyDescent="0.25">
      <c r="A147" s="4" t="s">
        <v>209</v>
      </c>
    </row>
    <row r="148" spans="1:1" x14ac:dyDescent="0.25">
      <c r="A148" s="4" t="s">
        <v>210</v>
      </c>
    </row>
    <row r="149" spans="1:1" x14ac:dyDescent="0.25">
      <c r="A149" s="4" t="s">
        <v>211</v>
      </c>
    </row>
    <row r="150" spans="1:1" x14ac:dyDescent="0.25">
      <c r="A150" s="4" t="s">
        <v>212</v>
      </c>
    </row>
    <row r="151" spans="1:1" x14ac:dyDescent="0.25">
      <c r="A151" s="4" t="s">
        <v>213</v>
      </c>
    </row>
    <row r="152" spans="1:1" x14ac:dyDescent="0.25">
      <c r="A152" s="4" t="s">
        <v>214</v>
      </c>
    </row>
    <row r="153" spans="1:1" x14ac:dyDescent="0.25">
      <c r="A153" s="4" t="s">
        <v>215</v>
      </c>
    </row>
    <row r="154" spans="1:1" x14ac:dyDescent="0.25">
      <c r="A154" s="4" t="s">
        <v>216</v>
      </c>
    </row>
    <row r="155" spans="1:1" x14ac:dyDescent="0.25">
      <c r="A155" s="4" t="s">
        <v>217</v>
      </c>
    </row>
    <row r="156" spans="1:1" x14ac:dyDescent="0.25">
      <c r="A156" s="4" t="s">
        <v>218</v>
      </c>
    </row>
    <row r="157" spans="1:1" x14ac:dyDescent="0.25">
      <c r="A157" s="4" t="s">
        <v>220</v>
      </c>
    </row>
    <row r="158" spans="1:1" x14ac:dyDescent="0.25">
      <c r="A158" s="4" t="s">
        <v>221</v>
      </c>
    </row>
    <row r="159" spans="1:1" x14ac:dyDescent="0.25">
      <c r="A159" s="4" t="s">
        <v>222</v>
      </c>
    </row>
    <row r="160" spans="1:1" x14ac:dyDescent="0.25">
      <c r="A160" s="4" t="s">
        <v>223</v>
      </c>
    </row>
    <row r="161" spans="1:1" x14ac:dyDescent="0.25">
      <c r="A161" s="4" t="s">
        <v>225</v>
      </c>
    </row>
    <row r="162" spans="1:1" x14ac:dyDescent="0.25">
      <c r="A162" s="4" t="s">
        <v>227</v>
      </c>
    </row>
    <row r="163" spans="1:1" x14ac:dyDescent="0.25">
      <c r="A163" s="4" t="s">
        <v>228</v>
      </c>
    </row>
    <row r="164" spans="1:1" x14ac:dyDescent="0.25">
      <c r="A164" s="4" t="s">
        <v>229</v>
      </c>
    </row>
    <row r="165" spans="1:1" x14ac:dyDescent="0.25">
      <c r="A165" s="4" t="s">
        <v>230</v>
      </c>
    </row>
    <row r="166" spans="1:1" x14ac:dyDescent="0.25">
      <c r="A166" s="4" t="s">
        <v>232</v>
      </c>
    </row>
    <row r="167" spans="1:1" x14ac:dyDescent="0.25">
      <c r="A167" s="4" t="s">
        <v>233</v>
      </c>
    </row>
    <row r="168" spans="1:1" x14ac:dyDescent="0.25">
      <c r="A168" s="4" t="s">
        <v>235</v>
      </c>
    </row>
    <row r="169" spans="1:1" x14ac:dyDescent="0.25">
      <c r="A169" s="4" t="s">
        <v>236</v>
      </c>
    </row>
    <row r="170" spans="1:1" x14ac:dyDescent="0.25">
      <c r="A170" s="4" t="s">
        <v>237</v>
      </c>
    </row>
    <row r="171" spans="1:1" x14ac:dyDescent="0.25">
      <c r="A171" s="4" t="s">
        <v>238</v>
      </c>
    </row>
    <row r="172" spans="1:1" x14ac:dyDescent="0.25">
      <c r="A172" s="4" t="s">
        <v>239</v>
      </c>
    </row>
    <row r="173" spans="1:1" x14ac:dyDescent="0.25">
      <c r="A173" s="4" t="s">
        <v>241</v>
      </c>
    </row>
    <row r="174" spans="1:1" x14ac:dyDescent="0.25">
      <c r="A174" s="4" t="s">
        <v>242</v>
      </c>
    </row>
    <row r="175" spans="1:1" x14ac:dyDescent="0.25">
      <c r="A175" s="4" t="s">
        <v>243</v>
      </c>
    </row>
    <row r="176" spans="1:1" x14ac:dyDescent="0.25">
      <c r="A176" s="4" t="s">
        <v>244</v>
      </c>
    </row>
    <row r="177" spans="1:1" x14ac:dyDescent="0.25">
      <c r="A177" s="4" t="s">
        <v>245</v>
      </c>
    </row>
    <row r="178" spans="1:1" x14ac:dyDescent="0.25">
      <c r="A178" s="4" t="s">
        <v>246</v>
      </c>
    </row>
    <row r="179" spans="1:1" x14ac:dyDescent="0.25">
      <c r="A179" s="4" t="s">
        <v>248</v>
      </c>
    </row>
    <row r="180" spans="1:1" x14ac:dyDescent="0.25">
      <c r="A180" s="4" t="s">
        <v>249</v>
      </c>
    </row>
    <row r="181" spans="1:1" x14ac:dyDescent="0.25">
      <c r="A181" s="4" t="s">
        <v>250</v>
      </c>
    </row>
    <row r="182" spans="1:1" x14ac:dyDescent="0.25">
      <c r="A182" s="4" t="s">
        <v>251</v>
      </c>
    </row>
    <row r="183" spans="1:1" x14ac:dyDescent="0.25">
      <c r="A183" s="4" t="s">
        <v>252</v>
      </c>
    </row>
    <row r="184" spans="1:1" x14ac:dyDescent="0.25">
      <c r="A184" s="4" t="s">
        <v>253</v>
      </c>
    </row>
    <row r="185" spans="1:1" x14ac:dyDescent="0.25">
      <c r="A185" s="4" t="s">
        <v>254</v>
      </c>
    </row>
    <row r="186" spans="1:1" x14ac:dyDescent="0.25">
      <c r="A186" s="4" t="s">
        <v>255</v>
      </c>
    </row>
    <row r="187" spans="1:1" x14ac:dyDescent="0.25">
      <c r="A187" s="4" t="s">
        <v>256</v>
      </c>
    </row>
    <row r="188" spans="1:1" x14ac:dyDescent="0.25">
      <c r="A188" s="4" t="s">
        <v>257</v>
      </c>
    </row>
    <row r="189" spans="1:1" x14ac:dyDescent="0.25">
      <c r="A189" s="4" t="s">
        <v>258</v>
      </c>
    </row>
    <row r="190" spans="1:1" x14ac:dyDescent="0.25">
      <c r="A190" s="4" t="s">
        <v>259</v>
      </c>
    </row>
    <row r="191" spans="1:1" x14ac:dyDescent="0.25">
      <c r="A191" s="4" t="s">
        <v>261</v>
      </c>
    </row>
    <row r="192" spans="1:1" x14ac:dyDescent="0.25">
      <c r="A192" s="4" t="s">
        <v>262</v>
      </c>
    </row>
    <row r="193" spans="1:1" x14ac:dyDescent="0.25">
      <c r="A193" s="4" t="s">
        <v>263</v>
      </c>
    </row>
    <row r="194" spans="1:1" x14ac:dyDescent="0.25">
      <c r="A194" s="4" t="s">
        <v>265</v>
      </c>
    </row>
    <row r="195" spans="1:1" x14ac:dyDescent="0.25">
      <c r="A195" s="4" t="s">
        <v>267</v>
      </c>
    </row>
    <row r="196" spans="1:1" x14ac:dyDescent="0.25">
      <c r="A196" s="4" t="s">
        <v>268</v>
      </c>
    </row>
    <row r="197" spans="1:1" x14ac:dyDescent="0.25">
      <c r="A197" s="4" t="s">
        <v>269</v>
      </c>
    </row>
    <row r="198" spans="1:1" x14ac:dyDescent="0.25">
      <c r="A198" s="4" t="s">
        <v>270</v>
      </c>
    </row>
    <row r="199" spans="1:1" x14ac:dyDescent="0.25">
      <c r="A199" s="4" t="s">
        <v>272</v>
      </c>
    </row>
    <row r="200" spans="1:1" x14ac:dyDescent="0.25">
      <c r="A200" s="4" t="s">
        <v>273</v>
      </c>
    </row>
    <row r="201" spans="1:1" x14ac:dyDescent="0.25">
      <c r="A201" s="4" t="s">
        <v>274</v>
      </c>
    </row>
    <row r="203" spans="1:1" x14ac:dyDescent="0.25">
      <c r="A203" s="4" t="s">
        <v>0</v>
      </c>
    </row>
    <row r="204" spans="1:1" x14ac:dyDescent="0.25">
      <c r="A204" s="4" t="s">
        <v>310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E1D8-F890-4945-85A6-73C77800CA98}">
  <dimension ref="A1"/>
  <sheetViews>
    <sheetView workbookViewId="0"/>
  </sheetViews>
  <sheetFormatPr defaultRowHeight="15" x14ac:dyDescent="0.25"/>
  <sheetData>
    <row r="1" spans="1:1" x14ac:dyDescent="0.25">
      <c r="A1" t="s">
        <v>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CK #1</vt:lpstr>
      <vt:lpstr>CK #2</vt:lpstr>
      <vt:lpstr>CK #3</vt:lpstr>
      <vt:lpstr>CK #4</vt:lpstr>
      <vt:lpstr>CK #5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Hornickel</dc:creator>
  <cp:lastModifiedBy>Daniel Hornickel</cp:lastModifiedBy>
  <dcterms:created xsi:type="dcterms:W3CDTF">2019-01-08T14:09:51Z</dcterms:created>
  <dcterms:modified xsi:type="dcterms:W3CDTF">2019-01-08T16:11:31Z</dcterms:modified>
</cp:coreProperties>
</file>